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vt08\Downloads\"/>
    </mc:Choice>
  </mc:AlternateContent>
  <bookViews>
    <workbookView xWindow="0" yWindow="0" windowWidth="20490" windowHeight="8310" activeTab="3"/>
  </bookViews>
  <sheets>
    <sheet name="Lichchung" sheetId="1" r:id="rId1"/>
    <sheet name="BXH_VSoloai" sheetId="2" r:id="rId2"/>
    <sheet name="Vong2&amp;3_LoaiTT" sheetId="3" r:id="rId3"/>
    <sheet name="Chungket" sheetId="4" r:id="rId4"/>
  </sheets>
  <definedNames>
    <definedName name="_xlnm._FilterDatabase" localSheetId="1" hidden="1">BXH_VSoloai!$A$1:$I$1</definedName>
    <definedName name="_xlnm._FilterDatabase" localSheetId="0" hidden="1">Lichchung!$A$1:$N$77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H14" i="4"/>
  <c r="H16" i="4"/>
  <c r="H15" i="4"/>
  <c r="H17" i="4"/>
  <c r="H12" i="4"/>
  <c r="J13" i="4" l="1"/>
  <c r="J14" i="4"/>
  <c r="J12" i="4"/>
  <c r="I13" i="4"/>
  <c r="I14" i="4"/>
  <c r="I16" i="4"/>
  <c r="I15" i="4"/>
  <c r="I17" i="4"/>
  <c r="I12" i="4"/>
  <c r="J17" i="4" l="1"/>
  <c r="D44" i="2"/>
  <c r="E44" i="2"/>
  <c r="F44" i="2"/>
  <c r="D45" i="2"/>
  <c r="E45" i="2"/>
  <c r="F45" i="2"/>
  <c r="G45" i="2"/>
  <c r="D35" i="2"/>
  <c r="E35" i="2"/>
  <c r="F35" i="2"/>
  <c r="D36" i="2"/>
  <c r="E36" i="2"/>
  <c r="F36" i="2"/>
  <c r="D37" i="2"/>
  <c r="E37" i="2"/>
  <c r="G37" i="2" s="1"/>
  <c r="F37" i="2"/>
  <c r="D38" i="2"/>
  <c r="E38" i="2"/>
  <c r="F38" i="2"/>
  <c r="D39" i="2"/>
  <c r="E39" i="2"/>
  <c r="F39" i="2"/>
  <c r="D40" i="2"/>
  <c r="E40" i="2"/>
  <c r="G40" i="2" s="1"/>
  <c r="F40" i="2"/>
  <c r="D41" i="2"/>
  <c r="E41" i="2"/>
  <c r="F41" i="2"/>
  <c r="D42" i="2"/>
  <c r="E42" i="2"/>
  <c r="G42" i="2" s="1"/>
  <c r="F42" i="2"/>
  <c r="D43" i="2"/>
  <c r="E43" i="2"/>
  <c r="F43" i="2"/>
  <c r="D25" i="2"/>
  <c r="E25" i="2"/>
  <c r="G25" i="2" s="1"/>
  <c r="F25" i="2"/>
  <c r="D26" i="2"/>
  <c r="E26" i="2"/>
  <c r="G26" i="2" s="1"/>
  <c r="F26" i="2"/>
  <c r="D27" i="2"/>
  <c r="E27" i="2"/>
  <c r="G27" i="2" s="1"/>
  <c r="F27" i="2"/>
  <c r="D28" i="2"/>
  <c r="E28" i="2"/>
  <c r="F28" i="2"/>
  <c r="D29" i="2"/>
  <c r="E29" i="2"/>
  <c r="F29" i="2"/>
  <c r="D30" i="2"/>
  <c r="E30" i="2"/>
  <c r="G30" i="2" s="1"/>
  <c r="F30" i="2"/>
  <c r="D31" i="2"/>
  <c r="E31" i="2"/>
  <c r="F31" i="2"/>
  <c r="D32" i="2"/>
  <c r="E32" i="2"/>
  <c r="G32" i="2" s="1"/>
  <c r="F32" i="2"/>
  <c r="D33" i="2"/>
  <c r="E33" i="2"/>
  <c r="F33" i="2"/>
  <c r="D34" i="2"/>
  <c r="E34" i="2"/>
  <c r="G34" i="2" s="1"/>
  <c r="F34" i="2"/>
  <c r="D24" i="2"/>
  <c r="E23" i="2"/>
  <c r="G23" i="2" s="1"/>
  <c r="F6" i="2"/>
  <c r="D18" i="2"/>
  <c r="E18" i="2"/>
  <c r="F18" i="2"/>
  <c r="D19" i="2"/>
  <c r="E19" i="2"/>
  <c r="F19" i="2"/>
  <c r="D20" i="2"/>
  <c r="E20" i="2"/>
  <c r="F20" i="2"/>
  <c r="D21" i="2"/>
  <c r="E21" i="2"/>
  <c r="F21" i="2"/>
  <c r="D22" i="2"/>
  <c r="E22" i="2"/>
  <c r="F22" i="2"/>
  <c r="D23" i="2"/>
  <c r="F23" i="2"/>
  <c r="E24" i="2"/>
  <c r="F24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3" i="2"/>
  <c r="E3" i="2"/>
  <c r="F3" i="2"/>
  <c r="D4" i="2"/>
  <c r="E4" i="2"/>
  <c r="F4" i="2"/>
  <c r="D5" i="2"/>
  <c r="E5" i="2"/>
  <c r="F5" i="2"/>
  <c r="D6" i="2"/>
  <c r="E6" i="2"/>
  <c r="D7" i="2"/>
  <c r="E7" i="2"/>
  <c r="F7" i="2"/>
  <c r="D8" i="2"/>
  <c r="E8" i="2"/>
  <c r="F8" i="2"/>
  <c r="G8" i="2" s="1"/>
  <c r="D9" i="2"/>
  <c r="E9" i="2"/>
  <c r="F9" i="2"/>
  <c r="D10" i="2"/>
  <c r="E10" i="2"/>
  <c r="F10" i="2"/>
  <c r="D11" i="2"/>
  <c r="E11" i="2"/>
  <c r="F11" i="2"/>
  <c r="D2" i="2"/>
  <c r="E2" i="2"/>
  <c r="F2" i="2"/>
  <c r="G33" i="2" l="1"/>
  <c r="G43" i="2"/>
  <c r="G31" i="2"/>
  <c r="G41" i="2"/>
  <c r="G36" i="2"/>
  <c r="G24" i="2"/>
  <c r="G35" i="2"/>
  <c r="G44" i="2"/>
  <c r="G6" i="2"/>
  <c r="G29" i="2"/>
  <c r="G28" i="2"/>
  <c r="G39" i="2"/>
  <c r="G38" i="2"/>
  <c r="G5" i="2"/>
  <c r="G19" i="2"/>
  <c r="G18" i="2"/>
  <c r="G10" i="2"/>
  <c r="G11" i="2"/>
  <c r="G9" i="2"/>
  <c r="G4" i="2"/>
  <c r="G3" i="2"/>
  <c r="G16" i="2"/>
  <c r="G15" i="2"/>
  <c r="G14" i="2"/>
  <c r="G13" i="2"/>
  <c r="G20" i="2"/>
  <c r="G7" i="2"/>
  <c r="G12" i="2"/>
  <c r="G17" i="2"/>
  <c r="G22" i="2"/>
  <c r="G21" i="2"/>
  <c r="K44" i="1" l="1"/>
  <c r="L44" i="1" s="1"/>
  <c r="K45" i="1"/>
  <c r="L45" i="1" s="1"/>
  <c r="K46" i="1"/>
  <c r="L46" i="1" s="1"/>
  <c r="K47" i="1"/>
  <c r="L47" i="1" s="1"/>
  <c r="K16" i="1"/>
  <c r="L16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17" i="1"/>
  <c r="L17" i="1" s="1"/>
  <c r="K18" i="1"/>
  <c r="L18" i="1" s="1"/>
  <c r="K19" i="1"/>
  <c r="L19" i="1" s="1"/>
  <c r="K54" i="1"/>
  <c r="L54" i="1" s="1"/>
  <c r="K20" i="1"/>
  <c r="L20" i="1" s="1"/>
  <c r="K21" i="1"/>
  <c r="L21" i="1" s="1"/>
  <c r="K22" i="1"/>
  <c r="L22" i="1" s="1"/>
  <c r="K55" i="1"/>
  <c r="L55" i="1" s="1"/>
  <c r="K56" i="1"/>
  <c r="L56" i="1" s="1"/>
  <c r="K23" i="1"/>
  <c r="L23" i="1" s="1"/>
  <c r="K24" i="1"/>
  <c r="L24" i="1" s="1"/>
  <c r="K57" i="1"/>
  <c r="L57" i="1" s="1"/>
  <c r="K25" i="1"/>
  <c r="L25" i="1" s="1"/>
  <c r="K58" i="1"/>
  <c r="L58" i="1" s="1"/>
  <c r="K26" i="1"/>
  <c r="L26" i="1" s="1"/>
  <c r="K59" i="1"/>
  <c r="L59" i="1" s="1"/>
  <c r="H42" i="2" s="1"/>
  <c r="K27" i="1"/>
  <c r="L27" i="1" s="1"/>
  <c r="K28" i="1"/>
  <c r="L28" i="1" s="1"/>
  <c r="K60" i="1"/>
  <c r="L60" i="1" s="1"/>
  <c r="K61" i="1"/>
  <c r="L61" i="1" s="1"/>
  <c r="K62" i="1"/>
  <c r="L62" i="1" s="1"/>
  <c r="K29" i="1"/>
  <c r="L29" i="1" s="1"/>
  <c r="K30" i="1"/>
  <c r="L30" i="1" s="1"/>
  <c r="K63" i="1"/>
  <c r="L63" i="1" s="1"/>
  <c r="K37" i="1"/>
  <c r="L37" i="1" s="1"/>
  <c r="K31" i="1"/>
  <c r="L31" i="1" s="1"/>
  <c r="K38" i="1"/>
  <c r="L38" i="1" s="1"/>
  <c r="K32" i="1"/>
  <c r="L32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33" i="1"/>
  <c r="L33" i="1" s="1"/>
  <c r="K73" i="1"/>
  <c r="L73" i="1" s="1"/>
  <c r="K74" i="1"/>
  <c r="L74" i="1" s="1"/>
  <c r="K75" i="1"/>
  <c r="L75" i="1" s="1"/>
  <c r="K76" i="1"/>
  <c r="L76" i="1" s="1"/>
  <c r="K34" i="1"/>
  <c r="L34" i="1" s="1"/>
  <c r="K77" i="1"/>
  <c r="L77" i="1" s="1"/>
  <c r="K39" i="1"/>
  <c r="L39" i="1" s="1"/>
  <c r="K35" i="1"/>
  <c r="L35" i="1" s="1"/>
  <c r="K3" i="1"/>
  <c r="L3" i="1" s="1"/>
  <c r="K4" i="1"/>
  <c r="L4" i="1" s="1"/>
  <c r="K5" i="1"/>
  <c r="L5" i="1" s="1"/>
  <c r="K6" i="1"/>
  <c r="L6" i="1" s="1"/>
  <c r="H16" i="2" s="1"/>
  <c r="K7" i="1"/>
  <c r="L7" i="1" s="1"/>
  <c r="K8" i="1"/>
  <c r="L8" i="1" s="1"/>
  <c r="H23" i="2" s="1"/>
  <c r="K40" i="1"/>
  <c r="L40" i="1" s="1"/>
  <c r="H38" i="2" s="1"/>
  <c r="K9" i="1"/>
  <c r="L9" i="1" s="1"/>
  <c r="H13" i="2" s="1"/>
  <c r="K41" i="1"/>
  <c r="L41" i="1" s="1"/>
  <c r="K10" i="1"/>
  <c r="L10" i="1" s="1"/>
  <c r="K11" i="1"/>
  <c r="L11" i="1" s="1"/>
  <c r="H21" i="2" s="1"/>
  <c r="K42" i="1"/>
  <c r="L42" i="1" s="1"/>
  <c r="H44" i="2" s="1"/>
  <c r="K43" i="1"/>
  <c r="L43" i="1" s="1"/>
  <c r="K36" i="1"/>
  <c r="L36" i="1" s="1"/>
  <c r="K12" i="1"/>
  <c r="L12" i="1" s="1"/>
  <c r="K13" i="1"/>
  <c r="L13" i="1" s="1"/>
  <c r="K14" i="1"/>
  <c r="L14" i="1" s="1"/>
  <c r="K15" i="1"/>
  <c r="L15" i="1" s="1"/>
  <c r="K2" i="1"/>
  <c r="L2" i="1" s="1"/>
  <c r="H2" i="2" l="1"/>
  <c r="H7" i="2"/>
  <c r="H29" i="2"/>
  <c r="H4" i="2"/>
  <c r="H39" i="2"/>
  <c r="H3" i="2"/>
  <c r="H14" i="2"/>
  <c r="H41" i="2"/>
  <c r="H40" i="2"/>
  <c r="H9" i="2"/>
  <c r="H10" i="2"/>
  <c r="H11" i="2"/>
  <c r="H31" i="2"/>
  <c r="H32" i="2"/>
  <c r="H30" i="2"/>
  <c r="H33" i="2"/>
  <c r="H37" i="2"/>
  <c r="H24" i="2"/>
  <c r="H25" i="2"/>
  <c r="H28" i="2"/>
  <c r="H18" i="2"/>
  <c r="H19" i="2"/>
  <c r="H27" i="2"/>
  <c r="H8" i="2"/>
  <c r="H12" i="2"/>
  <c r="H35" i="2"/>
  <c r="H26" i="2"/>
  <c r="H5" i="2"/>
  <c r="H6" i="2"/>
  <c r="H45" i="2"/>
  <c r="H17" i="2"/>
  <c r="H36" i="2"/>
  <c r="H43" i="2"/>
  <c r="H15" i="2"/>
  <c r="H34" i="2"/>
  <c r="H20" i="2"/>
  <c r="H22" i="2"/>
  <c r="G2" i="2"/>
</calcChain>
</file>

<file path=xl/sharedStrings.xml><?xml version="1.0" encoding="utf-8"?>
<sst xmlns="http://schemas.openxmlformats.org/spreadsheetml/2006/main" count="747" uniqueCount="85">
  <si>
    <t>Trận</t>
  </si>
  <si>
    <t>Đội 1</t>
  </si>
  <si>
    <t>Đội2</t>
  </si>
  <si>
    <t>Nam/Nữ</t>
  </si>
  <si>
    <t>Giờ</t>
  </si>
  <si>
    <t>Tỷ số</t>
  </si>
  <si>
    <t>Bảng</t>
  </si>
  <si>
    <t>Đội</t>
  </si>
  <si>
    <t>Số trận đã đấu</t>
  </si>
  <si>
    <t>Số bàn thắng</t>
  </si>
  <si>
    <t>Số bàn thua</t>
  </si>
  <si>
    <t>Hiệu số</t>
  </si>
  <si>
    <t>A</t>
  </si>
  <si>
    <t>11A1</t>
  </si>
  <si>
    <t>Nam</t>
  </si>
  <si>
    <t>11A2</t>
  </si>
  <si>
    <t>10A1</t>
  </si>
  <si>
    <t>10A2</t>
  </si>
  <si>
    <t>10A3</t>
  </si>
  <si>
    <t>10A4</t>
  </si>
  <si>
    <t>10A5</t>
  </si>
  <si>
    <t>10A6</t>
  </si>
  <si>
    <t>10D1</t>
  </si>
  <si>
    <t>10D2</t>
  </si>
  <si>
    <t>10D3</t>
  </si>
  <si>
    <t>10D4</t>
  </si>
  <si>
    <t>10D5</t>
  </si>
  <si>
    <t>10D6</t>
  </si>
  <si>
    <t>11A3</t>
  </si>
  <si>
    <t>11A4</t>
  </si>
  <si>
    <t>11A5</t>
  </si>
  <si>
    <t>11A6</t>
  </si>
  <si>
    <t>11A7</t>
  </si>
  <si>
    <t>11A8</t>
  </si>
  <si>
    <t>11A9</t>
  </si>
  <si>
    <t>11A10</t>
  </si>
  <si>
    <t>Nữ</t>
  </si>
  <si>
    <t>7h00-8h00</t>
  </si>
  <si>
    <t>8h10-9h10</t>
  </si>
  <si>
    <t>9h20-10h20</t>
  </si>
  <si>
    <t>Ngày</t>
  </si>
  <si>
    <t>Tháng</t>
  </si>
  <si>
    <t>C</t>
  </si>
  <si>
    <t>B</t>
  </si>
  <si>
    <t>D</t>
  </si>
  <si>
    <t>E</t>
  </si>
  <si>
    <t>F</t>
  </si>
  <si>
    <t>K</t>
  </si>
  <si>
    <t>H</t>
  </si>
  <si>
    <t>G</t>
  </si>
  <si>
    <t>I</t>
  </si>
  <si>
    <t xml:space="preserve">I </t>
  </si>
  <si>
    <t>15h00-16h00</t>
  </si>
  <si>
    <t>15h10-16h10</t>
  </si>
  <si>
    <t>16h20-17h20</t>
  </si>
  <si>
    <t>17h00-18h00</t>
  </si>
  <si>
    <t>16h50-17h50</t>
  </si>
  <si>
    <t>16h00-17h00</t>
  </si>
  <si>
    <t>17h10-18h00</t>
  </si>
  <si>
    <t>xử thua</t>
  </si>
  <si>
    <t xml:space="preserve">Nam </t>
  </si>
  <si>
    <t>Điểm số</t>
  </si>
  <si>
    <t>*</t>
  </si>
  <si>
    <t>Điểm/trận</t>
  </si>
  <si>
    <t>Ghi chú</t>
  </si>
  <si>
    <t>15h50-16h50</t>
  </si>
  <si>
    <t>07h15-08h15</t>
  </si>
  <si>
    <t>08h20-09h20</t>
  </si>
  <si>
    <t>Đội đi tiếp</t>
  </si>
  <si>
    <t>Pen</t>
  </si>
  <si>
    <t>07h30-08h30</t>
  </si>
  <si>
    <t>VÒNG 3: LOẠI TRỰC TIẾP</t>
  </si>
  <si>
    <t>VÒNG 2: LOẠI TRỰC TIẾP</t>
  </si>
  <si>
    <t>Thắng</t>
  </si>
  <si>
    <t>Hòa</t>
  </si>
  <si>
    <t>Điểm</t>
  </si>
  <si>
    <t>Xếp thứ</t>
  </si>
  <si>
    <t>Lớp</t>
  </si>
  <si>
    <t>BẢNG ĐIỂM VÒNG 4</t>
  </si>
  <si>
    <t>&gt;=0</t>
  </si>
  <si>
    <t>VÒNG 4: THI ĐẤU VÒNG TRÒN 1 LƯỢT TÍNH ĐIỂM</t>
  </si>
  <si>
    <t>07h00-08h00</t>
  </si>
  <si>
    <t>08h10-09h10</t>
  </si>
  <si>
    <t>06h30-07h30</t>
  </si>
  <si>
    <t>07h40-08h40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</si>
</sst>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0" fontId="2" fillId="1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5" fillId="0" borderId="0" xfId="0" applyFont="1"/>
    <xf numFmtId="0" fontId="2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opLeftCell="A37" workbookViewId="0"/>
  </sheetViews>
  <sheetFormatPr defaultRowHeight="15" x14ac:dyDescent="0.25"/>
  <cols>
    <col min="1" max="1" width="5.7109375" style="8" customWidth="1"/>
    <col min="2" max="2" width="5.28515625" style="8" customWidth="1"/>
    <col min="3" max="3" width="5.7109375" style="8" bestFit="1" customWidth="1"/>
    <col min="4" max="4" width="11.7109375" style="2" bestFit="1" customWidth="1"/>
    <col min="5" max="5" width="8.7109375" style="2" bestFit="1" customWidth="1"/>
    <col min="6" max="6" width="5.85546875" style="4" bestFit="1" customWidth="1"/>
    <col min="7" max="7" width="5.85546875" style="2" customWidth="1"/>
    <col min="8" max="8" width="6.5703125" style="2" bestFit="1" customWidth="1"/>
    <col min="9" max="9" width="5" style="8" customWidth="1"/>
    <col min="10" max="10" width="5.7109375" style="8" customWidth="1"/>
    <col min="11" max="11" width="12.7109375" style="8" customWidth="1"/>
    <col min="12" max="12" width="11" style="8" hidden="1" customWidth="1"/>
    <col min="13" max="14" width="9.140625" style="2" hidden="1" customWidth="1"/>
    <col min="15" max="16384" width="9.140625" style="2"/>
  </cols>
  <sheetData>
    <row r="1" spans="1:12" ht="28.5" x14ac:dyDescent="0.25">
      <c r="A1" s="20" t="s">
        <v>0</v>
      </c>
      <c r="B1" s="20" t="s">
        <v>40</v>
      </c>
      <c r="C1" s="20" t="s">
        <v>41</v>
      </c>
      <c r="D1" s="20" t="s">
        <v>4</v>
      </c>
      <c r="E1" s="20" t="s">
        <v>3</v>
      </c>
      <c r="F1" s="20" t="s">
        <v>6</v>
      </c>
      <c r="G1" s="20" t="s">
        <v>1</v>
      </c>
      <c r="H1" s="20" t="s">
        <v>2</v>
      </c>
      <c r="I1" s="56" t="s">
        <v>5</v>
      </c>
      <c r="J1" s="56"/>
      <c r="K1" s="5" t="s">
        <v>11</v>
      </c>
      <c r="L1" s="5" t="s">
        <v>63</v>
      </c>
    </row>
    <row r="2" spans="1:12" x14ac:dyDescent="0.25">
      <c r="A2" s="17">
        <v>1</v>
      </c>
      <c r="B2" s="17">
        <v>7</v>
      </c>
      <c r="C2" s="18">
        <v>5</v>
      </c>
      <c r="D2" s="19" t="s">
        <v>37</v>
      </c>
      <c r="E2" s="19" t="s">
        <v>14</v>
      </c>
      <c r="F2" s="19" t="s">
        <v>12</v>
      </c>
      <c r="G2" s="19" t="s">
        <v>28</v>
      </c>
      <c r="H2" s="19" t="s">
        <v>31</v>
      </c>
      <c r="I2" s="17">
        <v>4</v>
      </c>
      <c r="J2" s="17">
        <v>3</v>
      </c>
      <c r="K2" s="7">
        <f t="shared" ref="K2:K33" si="0">I2-J2</f>
        <v>1</v>
      </c>
      <c r="L2" s="7">
        <f t="shared" ref="L2:L33" si="1">IF(K2&gt;0,3,IF(K2=0,1,0))</f>
        <v>3</v>
      </c>
    </row>
    <row r="3" spans="1:12" x14ac:dyDescent="0.25">
      <c r="A3" s="17">
        <v>2</v>
      </c>
      <c r="B3" s="17">
        <v>7</v>
      </c>
      <c r="C3" s="18">
        <v>5</v>
      </c>
      <c r="D3" s="19" t="s">
        <v>38</v>
      </c>
      <c r="E3" s="19" t="s">
        <v>14</v>
      </c>
      <c r="F3" s="19" t="s">
        <v>12</v>
      </c>
      <c r="G3" s="19" t="s">
        <v>34</v>
      </c>
      <c r="H3" s="19" t="s">
        <v>33</v>
      </c>
      <c r="I3" s="17">
        <v>3</v>
      </c>
      <c r="J3" s="17">
        <v>2</v>
      </c>
      <c r="K3" s="7">
        <f t="shared" si="0"/>
        <v>1</v>
      </c>
      <c r="L3" s="7">
        <f t="shared" si="1"/>
        <v>3</v>
      </c>
    </row>
    <row r="4" spans="1:12" x14ac:dyDescent="0.25">
      <c r="A4" s="17">
        <v>3</v>
      </c>
      <c r="B4" s="17">
        <v>7</v>
      </c>
      <c r="C4" s="18">
        <v>5</v>
      </c>
      <c r="D4" s="19" t="s">
        <v>39</v>
      </c>
      <c r="E4" s="19" t="s">
        <v>14</v>
      </c>
      <c r="F4" s="19" t="s">
        <v>42</v>
      </c>
      <c r="G4" s="19" t="s">
        <v>13</v>
      </c>
      <c r="H4" s="19" t="s">
        <v>32</v>
      </c>
      <c r="I4" s="17">
        <v>1</v>
      </c>
      <c r="J4" s="17">
        <v>1</v>
      </c>
      <c r="K4" s="7">
        <f t="shared" si="0"/>
        <v>0</v>
      </c>
      <c r="L4" s="7">
        <f t="shared" si="1"/>
        <v>1</v>
      </c>
    </row>
    <row r="5" spans="1:12" x14ac:dyDescent="0.25">
      <c r="A5" s="17">
        <v>4</v>
      </c>
      <c r="B5" s="17">
        <v>7</v>
      </c>
      <c r="C5" s="18">
        <v>5</v>
      </c>
      <c r="D5" s="19" t="s">
        <v>52</v>
      </c>
      <c r="E5" s="19" t="s">
        <v>14</v>
      </c>
      <c r="F5" s="19" t="s">
        <v>43</v>
      </c>
      <c r="G5" s="19" t="s">
        <v>17</v>
      </c>
      <c r="H5" s="19" t="s">
        <v>27</v>
      </c>
      <c r="I5" s="17">
        <v>3</v>
      </c>
      <c r="J5" s="17">
        <v>0</v>
      </c>
      <c r="K5" s="7">
        <f t="shared" si="0"/>
        <v>3</v>
      </c>
      <c r="L5" s="7">
        <f t="shared" si="1"/>
        <v>3</v>
      </c>
    </row>
    <row r="6" spans="1:12" x14ac:dyDescent="0.25">
      <c r="A6" s="17">
        <v>5</v>
      </c>
      <c r="B6" s="17">
        <v>8</v>
      </c>
      <c r="C6" s="18">
        <v>5</v>
      </c>
      <c r="D6" s="19" t="s">
        <v>37</v>
      </c>
      <c r="E6" s="19" t="s">
        <v>14</v>
      </c>
      <c r="F6" s="19" t="s">
        <v>44</v>
      </c>
      <c r="G6" s="19" t="s">
        <v>21</v>
      </c>
      <c r="H6" s="19" t="s">
        <v>30</v>
      </c>
      <c r="I6" s="17">
        <v>3</v>
      </c>
      <c r="J6" s="17">
        <v>0</v>
      </c>
      <c r="K6" s="7">
        <f t="shared" si="0"/>
        <v>3</v>
      </c>
      <c r="L6" s="7">
        <f t="shared" si="1"/>
        <v>3</v>
      </c>
    </row>
    <row r="7" spans="1:12" x14ac:dyDescent="0.25">
      <c r="A7" s="17">
        <v>6</v>
      </c>
      <c r="B7" s="17">
        <v>8</v>
      </c>
      <c r="C7" s="18">
        <v>5</v>
      </c>
      <c r="D7" s="19" t="s">
        <v>38</v>
      </c>
      <c r="E7" s="19" t="s">
        <v>14</v>
      </c>
      <c r="F7" s="19" t="s">
        <v>44</v>
      </c>
      <c r="G7" s="19" t="s">
        <v>20</v>
      </c>
      <c r="H7" s="19" t="s">
        <v>22</v>
      </c>
      <c r="I7" s="17">
        <v>2</v>
      </c>
      <c r="J7" s="17">
        <v>0</v>
      </c>
      <c r="K7" s="7">
        <f t="shared" si="0"/>
        <v>2</v>
      </c>
      <c r="L7" s="7">
        <f t="shared" si="1"/>
        <v>3</v>
      </c>
    </row>
    <row r="8" spans="1:12" x14ac:dyDescent="0.25">
      <c r="A8" s="17">
        <v>7</v>
      </c>
      <c r="B8" s="17">
        <v>8</v>
      </c>
      <c r="C8" s="18">
        <v>5</v>
      </c>
      <c r="D8" s="19" t="s">
        <v>39</v>
      </c>
      <c r="E8" s="19" t="s">
        <v>14</v>
      </c>
      <c r="F8" s="19" t="s">
        <v>45</v>
      </c>
      <c r="G8" s="19" t="s">
        <v>35</v>
      </c>
      <c r="H8" s="19" t="s">
        <v>29</v>
      </c>
      <c r="I8" s="17">
        <v>5</v>
      </c>
      <c r="J8" s="17">
        <v>2</v>
      </c>
      <c r="K8" s="7">
        <f t="shared" si="0"/>
        <v>3</v>
      </c>
      <c r="L8" s="7">
        <f t="shared" si="1"/>
        <v>3</v>
      </c>
    </row>
    <row r="9" spans="1:12" s="3" customFormat="1" x14ac:dyDescent="0.25">
      <c r="A9" s="17">
        <v>9</v>
      </c>
      <c r="B9" s="17">
        <v>8</v>
      </c>
      <c r="C9" s="18">
        <v>5</v>
      </c>
      <c r="D9" s="19" t="s">
        <v>54</v>
      </c>
      <c r="E9" s="19" t="s">
        <v>14</v>
      </c>
      <c r="F9" s="19" t="s">
        <v>42</v>
      </c>
      <c r="G9" s="19" t="s">
        <v>18</v>
      </c>
      <c r="H9" s="19" t="s">
        <v>16</v>
      </c>
      <c r="I9" s="17">
        <v>3</v>
      </c>
      <c r="J9" s="17">
        <v>0</v>
      </c>
      <c r="K9" s="7">
        <f t="shared" si="0"/>
        <v>3</v>
      </c>
      <c r="L9" s="7">
        <f t="shared" si="1"/>
        <v>3</v>
      </c>
    </row>
    <row r="10" spans="1:12" x14ac:dyDescent="0.25">
      <c r="A10" s="17">
        <v>11</v>
      </c>
      <c r="B10" s="17">
        <v>9</v>
      </c>
      <c r="C10" s="18">
        <v>5</v>
      </c>
      <c r="D10" s="19" t="s">
        <v>53</v>
      </c>
      <c r="E10" s="19" t="s">
        <v>14</v>
      </c>
      <c r="F10" s="19" t="s">
        <v>43</v>
      </c>
      <c r="G10" s="19" t="s">
        <v>27</v>
      </c>
      <c r="H10" s="19" t="s">
        <v>26</v>
      </c>
      <c r="I10" s="17">
        <v>2</v>
      </c>
      <c r="J10" s="17">
        <v>0</v>
      </c>
      <c r="K10" s="7">
        <f t="shared" si="0"/>
        <v>2</v>
      </c>
      <c r="L10" s="7">
        <f t="shared" si="1"/>
        <v>3</v>
      </c>
    </row>
    <row r="11" spans="1:12" s="3" customFormat="1" x14ac:dyDescent="0.25">
      <c r="A11" s="17">
        <v>12</v>
      </c>
      <c r="B11" s="17">
        <v>10</v>
      </c>
      <c r="C11" s="18">
        <v>5</v>
      </c>
      <c r="D11" s="19" t="s">
        <v>37</v>
      </c>
      <c r="E11" s="19" t="s">
        <v>14</v>
      </c>
      <c r="F11" s="19" t="s">
        <v>45</v>
      </c>
      <c r="G11" s="19" t="s">
        <v>29</v>
      </c>
      <c r="H11" s="19" t="s">
        <v>15</v>
      </c>
      <c r="I11" s="17">
        <v>1</v>
      </c>
      <c r="J11" s="17">
        <v>1</v>
      </c>
      <c r="K11" s="7">
        <f t="shared" si="0"/>
        <v>0</v>
      </c>
      <c r="L11" s="7">
        <f t="shared" si="1"/>
        <v>1</v>
      </c>
    </row>
    <row r="12" spans="1:12" x14ac:dyDescent="0.25">
      <c r="A12" s="17">
        <v>16</v>
      </c>
      <c r="B12" s="17">
        <v>11</v>
      </c>
      <c r="C12" s="17">
        <v>5</v>
      </c>
      <c r="D12" s="19" t="s">
        <v>38</v>
      </c>
      <c r="E12" s="19" t="s">
        <v>14</v>
      </c>
      <c r="F12" s="19" t="s">
        <v>12</v>
      </c>
      <c r="G12" s="19" t="s">
        <v>31</v>
      </c>
      <c r="H12" s="19" t="s">
        <v>23</v>
      </c>
      <c r="I12" s="17">
        <v>6</v>
      </c>
      <c r="J12" s="17">
        <v>4</v>
      </c>
      <c r="K12" s="7">
        <f t="shared" si="0"/>
        <v>2</v>
      </c>
      <c r="L12" s="7">
        <f t="shared" si="1"/>
        <v>3</v>
      </c>
    </row>
    <row r="13" spans="1:12" x14ac:dyDescent="0.25">
      <c r="A13" s="17">
        <v>17</v>
      </c>
      <c r="B13" s="17">
        <v>11</v>
      </c>
      <c r="C13" s="17">
        <v>5</v>
      </c>
      <c r="D13" s="19" t="s">
        <v>55</v>
      </c>
      <c r="E13" s="19" t="s">
        <v>14</v>
      </c>
      <c r="F13" s="19" t="s">
        <v>12</v>
      </c>
      <c r="G13" s="19" t="s">
        <v>28</v>
      </c>
      <c r="H13" s="19" t="s">
        <v>33</v>
      </c>
      <c r="I13" s="17">
        <v>1</v>
      </c>
      <c r="J13" s="17">
        <v>1</v>
      </c>
      <c r="K13" s="7">
        <f t="shared" si="0"/>
        <v>0</v>
      </c>
      <c r="L13" s="7">
        <f t="shared" si="1"/>
        <v>1</v>
      </c>
    </row>
    <row r="14" spans="1:12" s="3" customFormat="1" x14ac:dyDescent="0.25">
      <c r="A14" s="17">
        <v>18</v>
      </c>
      <c r="B14" s="17">
        <v>12</v>
      </c>
      <c r="C14" s="17">
        <v>5</v>
      </c>
      <c r="D14" s="19" t="s">
        <v>37</v>
      </c>
      <c r="E14" s="19" t="s">
        <v>14</v>
      </c>
      <c r="F14" s="19" t="s">
        <v>43</v>
      </c>
      <c r="G14" s="19" t="s">
        <v>17</v>
      </c>
      <c r="H14" s="19" t="s">
        <v>25</v>
      </c>
      <c r="I14" s="17">
        <v>2</v>
      </c>
      <c r="J14" s="17">
        <v>1</v>
      </c>
      <c r="K14" s="7">
        <f t="shared" si="0"/>
        <v>1</v>
      </c>
      <c r="L14" s="7">
        <f t="shared" si="1"/>
        <v>3</v>
      </c>
    </row>
    <row r="15" spans="1:12" s="3" customFormat="1" x14ac:dyDescent="0.25">
      <c r="A15" s="17">
        <v>19</v>
      </c>
      <c r="B15" s="17">
        <v>12</v>
      </c>
      <c r="C15" s="17">
        <v>5</v>
      </c>
      <c r="D15" s="19" t="s">
        <v>38</v>
      </c>
      <c r="E15" s="19" t="s">
        <v>14</v>
      </c>
      <c r="F15" s="19" t="s">
        <v>42</v>
      </c>
      <c r="G15" s="19" t="s">
        <v>13</v>
      </c>
      <c r="H15" s="19" t="s">
        <v>16</v>
      </c>
      <c r="I15" s="17">
        <v>6</v>
      </c>
      <c r="J15" s="17">
        <v>0</v>
      </c>
      <c r="K15" s="7">
        <f t="shared" si="0"/>
        <v>6</v>
      </c>
      <c r="L15" s="7">
        <f t="shared" si="1"/>
        <v>3</v>
      </c>
    </row>
    <row r="16" spans="1:12" x14ac:dyDescent="0.25">
      <c r="A16" s="17">
        <v>24</v>
      </c>
      <c r="B16" s="17">
        <v>14</v>
      </c>
      <c r="C16" s="17">
        <v>5</v>
      </c>
      <c r="D16" s="19" t="s">
        <v>37</v>
      </c>
      <c r="E16" s="19" t="s">
        <v>14</v>
      </c>
      <c r="F16" s="19" t="s">
        <v>42</v>
      </c>
      <c r="G16" s="19" t="s">
        <v>13</v>
      </c>
      <c r="H16" s="19" t="s">
        <v>24</v>
      </c>
      <c r="I16" s="17">
        <v>7</v>
      </c>
      <c r="J16" s="17">
        <v>1</v>
      </c>
      <c r="K16" s="7">
        <f t="shared" si="0"/>
        <v>6</v>
      </c>
      <c r="L16" s="7">
        <f t="shared" si="1"/>
        <v>3</v>
      </c>
    </row>
    <row r="17" spans="1:12" x14ac:dyDescent="0.25">
      <c r="A17" s="17">
        <v>31</v>
      </c>
      <c r="B17" s="17">
        <v>17</v>
      </c>
      <c r="C17" s="17">
        <v>5</v>
      </c>
      <c r="D17" s="19" t="s">
        <v>37</v>
      </c>
      <c r="E17" s="19" t="s">
        <v>14</v>
      </c>
      <c r="F17" s="19" t="s">
        <v>12</v>
      </c>
      <c r="G17" s="19" t="s">
        <v>31</v>
      </c>
      <c r="H17" s="19" t="s">
        <v>34</v>
      </c>
      <c r="I17" s="17">
        <v>6</v>
      </c>
      <c r="J17" s="17">
        <v>1</v>
      </c>
      <c r="K17" s="7">
        <f t="shared" si="0"/>
        <v>5</v>
      </c>
      <c r="L17" s="7">
        <f t="shared" si="1"/>
        <v>3</v>
      </c>
    </row>
    <row r="18" spans="1:12" x14ac:dyDescent="0.25">
      <c r="A18" s="17">
        <v>32</v>
      </c>
      <c r="B18" s="17">
        <v>17</v>
      </c>
      <c r="C18" s="17">
        <v>5</v>
      </c>
      <c r="D18" s="19" t="s">
        <v>38</v>
      </c>
      <c r="E18" s="19" t="s">
        <v>14</v>
      </c>
      <c r="F18" s="19" t="s">
        <v>12</v>
      </c>
      <c r="G18" s="19" t="s">
        <v>28</v>
      </c>
      <c r="H18" s="19" t="s">
        <v>23</v>
      </c>
      <c r="I18" s="17">
        <v>6</v>
      </c>
      <c r="J18" s="17">
        <v>0</v>
      </c>
      <c r="K18" s="7">
        <f t="shared" si="0"/>
        <v>6</v>
      </c>
      <c r="L18" s="7">
        <f t="shared" si="1"/>
        <v>3</v>
      </c>
    </row>
    <row r="19" spans="1:12" x14ac:dyDescent="0.25">
      <c r="A19" s="17">
        <v>33</v>
      </c>
      <c r="B19" s="17">
        <v>17</v>
      </c>
      <c r="C19" s="17">
        <v>5</v>
      </c>
      <c r="D19" s="19" t="s">
        <v>39</v>
      </c>
      <c r="E19" s="19" t="s">
        <v>14</v>
      </c>
      <c r="F19" s="19" t="s">
        <v>44</v>
      </c>
      <c r="G19" s="19" t="s">
        <v>21</v>
      </c>
      <c r="H19" s="19" t="s">
        <v>20</v>
      </c>
      <c r="I19" s="17">
        <v>1</v>
      </c>
      <c r="J19" s="17">
        <v>0</v>
      </c>
      <c r="K19" s="7">
        <f t="shared" si="0"/>
        <v>1</v>
      </c>
      <c r="L19" s="7">
        <f t="shared" si="1"/>
        <v>3</v>
      </c>
    </row>
    <row r="20" spans="1:12" x14ac:dyDescent="0.25">
      <c r="A20" s="17">
        <v>35</v>
      </c>
      <c r="B20" s="17">
        <v>18</v>
      </c>
      <c r="C20" s="17">
        <v>5</v>
      </c>
      <c r="D20" s="19" t="s">
        <v>38</v>
      </c>
      <c r="E20" s="19" t="s">
        <v>14</v>
      </c>
      <c r="F20" s="19" t="s">
        <v>45</v>
      </c>
      <c r="G20" s="19" t="s">
        <v>15</v>
      </c>
      <c r="H20" s="19" t="s">
        <v>35</v>
      </c>
      <c r="I20" s="17">
        <v>2</v>
      </c>
      <c r="J20" s="17">
        <v>1</v>
      </c>
      <c r="K20" s="7">
        <f t="shared" si="0"/>
        <v>1</v>
      </c>
      <c r="L20" s="7">
        <f t="shared" si="1"/>
        <v>3</v>
      </c>
    </row>
    <row r="21" spans="1:12" s="3" customFormat="1" x14ac:dyDescent="0.25">
      <c r="A21" s="17">
        <v>36</v>
      </c>
      <c r="B21" s="17">
        <v>20</v>
      </c>
      <c r="C21" s="17">
        <v>5</v>
      </c>
      <c r="D21" s="19" t="s">
        <v>38</v>
      </c>
      <c r="E21" s="19" t="s">
        <v>14</v>
      </c>
      <c r="F21" s="19" t="s">
        <v>43</v>
      </c>
      <c r="G21" s="19" t="s">
        <v>17</v>
      </c>
      <c r="H21" s="19" t="s">
        <v>26</v>
      </c>
      <c r="I21" s="17">
        <v>7</v>
      </c>
      <c r="J21" s="17">
        <v>1</v>
      </c>
      <c r="K21" s="7">
        <f t="shared" si="0"/>
        <v>6</v>
      </c>
      <c r="L21" s="7">
        <f t="shared" si="1"/>
        <v>3</v>
      </c>
    </row>
    <row r="22" spans="1:12" s="4" customFormat="1" x14ac:dyDescent="0.25">
      <c r="A22" s="17">
        <v>37</v>
      </c>
      <c r="B22" s="17">
        <v>20</v>
      </c>
      <c r="C22" s="17">
        <v>5</v>
      </c>
      <c r="D22" s="19" t="s">
        <v>37</v>
      </c>
      <c r="E22" s="19" t="s">
        <v>14</v>
      </c>
      <c r="F22" s="19" t="s">
        <v>42</v>
      </c>
      <c r="G22" s="19" t="s">
        <v>32</v>
      </c>
      <c r="H22" s="19" t="s">
        <v>18</v>
      </c>
      <c r="I22" s="17">
        <v>5</v>
      </c>
      <c r="J22" s="17">
        <v>3</v>
      </c>
      <c r="K22" s="7">
        <f t="shared" si="0"/>
        <v>2</v>
      </c>
      <c r="L22" s="7">
        <f t="shared" si="1"/>
        <v>3</v>
      </c>
    </row>
    <row r="23" spans="1:12" s="3" customFormat="1" x14ac:dyDescent="0.25">
      <c r="A23" s="17">
        <v>40</v>
      </c>
      <c r="B23" s="17">
        <v>22</v>
      </c>
      <c r="C23" s="17">
        <v>5</v>
      </c>
      <c r="D23" s="19" t="s">
        <v>37</v>
      </c>
      <c r="E23" s="19" t="s">
        <v>14</v>
      </c>
      <c r="F23" s="19" t="s">
        <v>12</v>
      </c>
      <c r="G23" s="19" t="s">
        <v>28</v>
      </c>
      <c r="H23" s="19" t="s">
        <v>34</v>
      </c>
      <c r="I23" s="17">
        <v>5</v>
      </c>
      <c r="J23" s="17">
        <v>1</v>
      </c>
      <c r="K23" s="7">
        <f t="shared" si="0"/>
        <v>4</v>
      </c>
      <c r="L23" s="7">
        <f t="shared" si="1"/>
        <v>3</v>
      </c>
    </row>
    <row r="24" spans="1:12" s="3" customFormat="1" x14ac:dyDescent="0.25">
      <c r="A24" s="17">
        <v>41</v>
      </c>
      <c r="B24" s="17">
        <v>22</v>
      </c>
      <c r="C24" s="17">
        <v>5</v>
      </c>
      <c r="D24" s="19" t="s">
        <v>38</v>
      </c>
      <c r="E24" s="19" t="s">
        <v>14</v>
      </c>
      <c r="F24" s="19" t="s">
        <v>43</v>
      </c>
      <c r="G24" s="19" t="s">
        <v>25</v>
      </c>
      <c r="H24" s="19" t="s">
        <v>26</v>
      </c>
      <c r="I24" s="17">
        <v>7</v>
      </c>
      <c r="J24" s="17">
        <v>1</v>
      </c>
      <c r="K24" s="7">
        <f t="shared" si="0"/>
        <v>6</v>
      </c>
      <c r="L24" s="7">
        <f t="shared" si="1"/>
        <v>3</v>
      </c>
    </row>
    <row r="25" spans="1:12" x14ac:dyDescent="0.25">
      <c r="A25" s="17">
        <v>43</v>
      </c>
      <c r="B25" s="17">
        <v>22</v>
      </c>
      <c r="C25" s="17">
        <v>5</v>
      </c>
      <c r="D25" s="19" t="s">
        <v>58</v>
      </c>
      <c r="E25" s="19" t="s">
        <v>14</v>
      </c>
      <c r="F25" s="19" t="s">
        <v>42</v>
      </c>
      <c r="G25" s="19" t="s">
        <v>16</v>
      </c>
      <c r="H25" s="19" t="s">
        <v>32</v>
      </c>
      <c r="I25" s="17">
        <v>6</v>
      </c>
      <c r="J25" s="17">
        <v>2</v>
      </c>
      <c r="K25" s="7">
        <f t="shared" si="0"/>
        <v>4</v>
      </c>
      <c r="L25" s="7">
        <f t="shared" si="1"/>
        <v>3</v>
      </c>
    </row>
    <row r="26" spans="1:12" s="4" customFormat="1" x14ac:dyDescent="0.25">
      <c r="A26" s="17">
        <v>45</v>
      </c>
      <c r="B26" s="17">
        <v>24</v>
      </c>
      <c r="C26" s="17">
        <v>5</v>
      </c>
      <c r="D26" s="19" t="s">
        <v>38</v>
      </c>
      <c r="E26" s="19" t="s">
        <v>14</v>
      </c>
      <c r="F26" s="19" t="s">
        <v>45</v>
      </c>
      <c r="G26" s="19" t="s">
        <v>19</v>
      </c>
      <c r="H26" s="19" t="s">
        <v>35</v>
      </c>
      <c r="I26" s="17">
        <v>4</v>
      </c>
      <c r="J26" s="17">
        <v>0</v>
      </c>
      <c r="K26" s="7">
        <f t="shared" si="0"/>
        <v>4</v>
      </c>
      <c r="L26" s="7">
        <f t="shared" si="1"/>
        <v>3</v>
      </c>
    </row>
    <row r="27" spans="1:12" s="4" customFormat="1" x14ac:dyDescent="0.25">
      <c r="A27" s="17">
        <v>47</v>
      </c>
      <c r="B27" s="17">
        <v>25</v>
      </c>
      <c r="C27" s="17">
        <v>5</v>
      </c>
      <c r="D27" s="19" t="s">
        <v>37</v>
      </c>
      <c r="E27" s="19" t="s">
        <v>14</v>
      </c>
      <c r="F27" s="19" t="s">
        <v>12</v>
      </c>
      <c r="G27" s="19" t="s">
        <v>33</v>
      </c>
      <c r="H27" s="19" t="s">
        <v>31</v>
      </c>
      <c r="I27" s="17">
        <v>7</v>
      </c>
      <c r="J27" s="17">
        <v>1</v>
      </c>
      <c r="K27" s="7">
        <f t="shared" si="0"/>
        <v>6</v>
      </c>
      <c r="L27" s="7">
        <f t="shared" si="1"/>
        <v>3</v>
      </c>
    </row>
    <row r="28" spans="1:12" s="3" customFormat="1" x14ac:dyDescent="0.25">
      <c r="A28" s="17">
        <v>48</v>
      </c>
      <c r="B28" s="17">
        <v>25</v>
      </c>
      <c r="C28" s="17">
        <v>5</v>
      </c>
      <c r="D28" s="19" t="s">
        <v>38</v>
      </c>
      <c r="E28" s="19" t="s">
        <v>14</v>
      </c>
      <c r="F28" s="19" t="s">
        <v>42</v>
      </c>
      <c r="G28" s="19" t="s">
        <v>18</v>
      </c>
      <c r="H28" s="19" t="s">
        <v>24</v>
      </c>
      <c r="I28" s="17">
        <v>2</v>
      </c>
      <c r="J28" s="17">
        <v>0</v>
      </c>
      <c r="K28" s="7">
        <f t="shared" si="0"/>
        <v>2</v>
      </c>
      <c r="L28" s="7">
        <f t="shared" si="1"/>
        <v>3</v>
      </c>
    </row>
    <row r="29" spans="1:12" s="3" customFormat="1" x14ac:dyDescent="0.25">
      <c r="A29" s="17">
        <v>52</v>
      </c>
      <c r="B29" s="17">
        <v>26</v>
      </c>
      <c r="C29" s="17">
        <v>5</v>
      </c>
      <c r="D29" s="19" t="s">
        <v>38</v>
      </c>
      <c r="E29" s="19" t="s">
        <v>14</v>
      </c>
      <c r="F29" s="19" t="s">
        <v>12</v>
      </c>
      <c r="G29" s="19" t="s">
        <v>34</v>
      </c>
      <c r="H29" s="19" t="s">
        <v>23</v>
      </c>
      <c r="I29" s="17">
        <v>13</v>
      </c>
      <c r="J29" s="17">
        <v>0</v>
      </c>
      <c r="K29" s="7">
        <f t="shared" si="0"/>
        <v>13</v>
      </c>
      <c r="L29" s="7">
        <f t="shared" si="1"/>
        <v>3</v>
      </c>
    </row>
    <row r="30" spans="1:12" s="3" customFormat="1" x14ac:dyDescent="0.25">
      <c r="A30" s="17">
        <v>53</v>
      </c>
      <c r="B30" s="17">
        <v>26</v>
      </c>
      <c r="C30" s="17">
        <v>5</v>
      </c>
      <c r="D30" s="19" t="s">
        <v>57</v>
      </c>
      <c r="E30" s="19" t="s">
        <v>14</v>
      </c>
      <c r="F30" s="19" t="s">
        <v>43</v>
      </c>
      <c r="G30" s="19" t="s">
        <v>25</v>
      </c>
      <c r="H30" s="19" t="s">
        <v>27</v>
      </c>
      <c r="I30" s="17">
        <v>2</v>
      </c>
      <c r="J30" s="17">
        <v>1</v>
      </c>
      <c r="K30" s="7">
        <f t="shared" si="0"/>
        <v>1</v>
      </c>
      <c r="L30" s="7">
        <f t="shared" si="1"/>
        <v>3</v>
      </c>
    </row>
    <row r="31" spans="1:12" s="3" customFormat="1" x14ac:dyDescent="0.25">
      <c r="A31" s="17">
        <v>56</v>
      </c>
      <c r="B31" s="17">
        <v>27</v>
      </c>
      <c r="C31" s="17">
        <v>5</v>
      </c>
      <c r="D31" s="19" t="s">
        <v>38</v>
      </c>
      <c r="E31" s="19" t="s">
        <v>14</v>
      </c>
      <c r="F31" s="19" t="s">
        <v>42</v>
      </c>
      <c r="G31" s="19" t="s">
        <v>13</v>
      </c>
      <c r="H31" s="19" t="s">
        <v>18</v>
      </c>
      <c r="I31" s="17">
        <v>4</v>
      </c>
      <c r="J31" s="17">
        <v>0</v>
      </c>
      <c r="K31" s="7">
        <f t="shared" si="0"/>
        <v>4</v>
      </c>
      <c r="L31" s="7">
        <f t="shared" si="1"/>
        <v>3</v>
      </c>
    </row>
    <row r="32" spans="1:12" x14ac:dyDescent="0.25">
      <c r="A32" s="17">
        <v>58</v>
      </c>
      <c r="B32" s="17">
        <v>27</v>
      </c>
      <c r="C32" s="17">
        <v>5</v>
      </c>
      <c r="D32" s="19" t="s">
        <v>58</v>
      </c>
      <c r="E32" s="19" t="s">
        <v>14</v>
      </c>
      <c r="F32" s="19" t="s">
        <v>45</v>
      </c>
      <c r="G32" s="19" t="s">
        <v>29</v>
      </c>
      <c r="H32" s="19" t="s">
        <v>19</v>
      </c>
      <c r="I32" s="17">
        <v>4</v>
      </c>
      <c r="J32" s="17">
        <v>2</v>
      </c>
      <c r="K32" s="7">
        <f t="shared" si="0"/>
        <v>2</v>
      </c>
      <c r="L32" s="7">
        <f t="shared" si="1"/>
        <v>3</v>
      </c>
    </row>
    <row r="33" spans="1:14" x14ac:dyDescent="0.25">
      <c r="A33" s="17">
        <v>68</v>
      </c>
      <c r="B33" s="17">
        <v>30</v>
      </c>
      <c r="C33" s="17">
        <v>5</v>
      </c>
      <c r="D33" s="19" t="s">
        <v>38</v>
      </c>
      <c r="E33" s="19" t="s">
        <v>14</v>
      </c>
      <c r="F33" s="19" t="s">
        <v>44</v>
      </c>
      <c r="G33" s="19" t="s">
        <v>30</v>
      </c>
      <c r="H33" s="19" t="s">
        <v>20</v>
      </c>
      <c r="I33" s="17">
        <v>3</v>
      </c>
      <c r="J33" s="17">
        <v>0</v>
      </c>
      <c r="K33" s="7">
        <f t="shared" si="0"/>
        <v>3</v>
      </c>
      <c r="L33" s="7">
        <f t="shared" si="1"/>
        <v>3</v>
      </c>
      <c r="M33" s="6" t="s">
        <v>30</v>
      </c>
      <c r="N33" s="1" t="s">
        <v>20</v>
      </c>
    </row>
    <row r="34" spans="1:14" x14ac:dyDescent="0.25">
      <c r="A34" s="17">
        <v>73</v>
      </c>
      <c r="B34" s="17">
        <v>1</v>
      </c>
      <c r="C34" s="17">
        <v>6</v>
      </c>
      <c r="D34" s="19" t="s">
        <v>57</v>
      </c>
      <c r="E34" s="19" t="s">
        <v>14</v>
      </c>
      <c r="F34" s="19" t="s">
        <v>45</v>
      </c>
      <c r="G34" s="22" t="s">
        <v>19</v>
      </c>
      <c r="H34" s="22" t="s">
        <v>15</v>
      </c>
      <c r="I34" s="23">
        <v>1</v>
      </c>
      <c r="J34" s="23">
        <v>0</v>
      </c>
      <c r="K34" s="7">
        <f t="shared" ref="K34:K65" si="2">I34-J34</f>
        <v>1</v>
      </c>
      <c r="L34" s="7">
        <f t="shared" ref="L34:L65" si="3">IF(K34&gt;0,3,IF(K34=0,1,0))</f>
        <v>3</v>
      </c>
      <c r="M34" s="6" t="s">
        <v>19</v>
      </c>
      <c r="N34" s="1" t="s">
        <v>15</v>
      </c>
    </row>
    <row r="35" spans="1:14" s="3" customFormat="1" x14ac:dyDescent="0.25">
      <c r="A35" s="17">
        <v>76</v>
      </c>
      <c r="B35" s="17"/>
      <c r="C35" s="17"/>
      <c r="D35" s="19" t="s">
        <v>59</v>
      </c>
      <c r="E35" s="19" t="s">
        <v>14</v>
      </c>
      <c r="F35" s="19" t="s">
        <v>44</v>
      </c>
      <c r="G35" s="19" t="s">
        <v>21</v>
      </c>
      <c r="H35" s="19" t="s">
        <v>22</v>
      </c>
      <c r="I35" s="17">
        <v>2</v>
      </c>
      <c r="J35" s="17">
        <v>0</v>
      </c>
      <c r="K35" s="7">
        <f t="shared" si="2"/>
        <v>2</v>
      </c>
      <c r="L35" s="7">
        <f t="shared" si="3"/>
        <v>3</v>
      </c>
    </row>
    <row r="36" spans="1:14" x14ac:dyDescent="0.25">
      <c r="A36" s="17">
        <v>15</v>
      </c>
      <c r="B36" s="17">
        <v>11</v>
      </c>
      <c r="C36" s="17">
        <v>5</v>
      </c>
      <c r="D36" s="19" t="s">
        <v>37</v>
      </c>
      <c r="E36" s="19" t="s">
        <v>60</v>
      </c>
      <c r="F36" s="19" t="s">
        <v>42</v>
      </c>
      <c r="G36" s="19" t="s">
        <v>32</v>
      </c>
      <c r="H36" s="19" t="s">
        <v>24</v>
      </c>
      <c r="I36" s="17">
        <v>4</v>
      </c>
      <c r="J36" s="17">
        <v>1</v>
      </c>
      <c r="K36" s="7">
        <f t="shared" si="2"/>
        <v>3</v>
      </c>
      <c r="L36" s="7">
        <f t="shared" si="3"/>
        <v>3</v>
      </c>
    </row>
    <row r="37" spans="1:14" x14ac:dyDescent="0.25">
      <c r="A37" s="17">
        <v>55</v>
      </c>
      <c r="B37" s="17">
        <v>27</v>
      </c>
      <c r="C37" s="17">
        <v>5</v>
      </c>
      <c r="D37" s="19" t="s">
        <v>37</v>
      </c>
      <c r="E37" s="19" t="s">
        <v>60</v>
      </c>
      <c r="F37" s="19" t="s">
        <v>42</v>
      </c>
      <c r="G37" s="19" t="s">
        <v>16</v>
      </c>
      <c r="H37" s="19" t="s">
        <v>24</v>
      </c>
      <c r="I37" s="17">
        <v>6</v>
      </c>
      <c r="J37" s="17">
        <v>3</v>
      </c>
      <c r="K37" s="7">
        <f t="shared" si="2"/>
        <v>3</v>
      </c>
      <c r="L37" s="7">
        <f t="shared" si="3"/>
        <v>3</v>
      </c>
    </row>
    <row r="38" spans="1:14" x14ac:dyDescent="0.25">
      <c r="A38" s="17">
        <v>57</v>
      </c>
      <c r="B38" s="17">
        <v>27</v>
      </c>
      <c r="C38" s="17">
        <v>5</v>
      </c>
      <c r="D38" s="19" t="s">
        <v>57</v>
      </c>
      <c r="E38" s="19" t="s">
        <v>60</v>
      </c>
      <c r="F38" s="19" t="s">
        <v>12</v>
      </c>
      <c r="G38" s="19" t="s">
        <v>33</v>
      </c>
      <c r="H38" s="19" t="s">
        <v>23</v>
      </c>
      <c r="I38" s="17">
        <v>2</v>
      </c>
      <c r="J38" s="17">
        <v>0</v>
      </c>
      <c r="K38" s="7">
        <f t="shared" si="2"/>
        <v>2</v>
      </c>
      <c r="L38" s="7">
        <f t="shared" si="3"/>
        <v>3</v>
      </c>
    </row>
    <row r="39" spans="1:14" s="3" customFormat="1" x14ac:dyDescent="0.25">
      <c r="A39" s="17">
        <v>75</v>
      </c>
      <c r="B39" s="17"/>
      <c r="C39" s="17"/>
      <c r="D39" s="19" t="s">
        <v>59</v>
      </c>
      <c r="E39" s="19" t="s">
        <v>60</v>
      </c>
      <c r="F39" s="19" t="s">
        <v>44</v>
      </c>
      <c r="G39" s="19" t="s">
        <v>30</v>
      </c>
      <c r="H39" s="19" t="s">
        <v>22</v>
      </c>
      <c r="I39" s="17">
        <v>2</v>
      </c>
      <c r="J39" s="17">
        <v>0</v>
      </c>
      <c r="K39" s="7">
        <f t="shared" si="2"/>
        <v>2</v>
      </c>
      <c r="L39" s="7">
        <f t="shared" si="3"/>
        <v>3</v>
      </c>
    </row>
    <row r="40" spans="1:14" s="3" customFormat="1" x14ac:dyDescent="0.25">
      <c r="A40" s="17">
        <v>8</v>
      </c>
      <c r="B40" s="17">
        <v>8</v>
      </c>
      <c r="C40" s="18">
        <v>5</v>
      </c>
      <c r="D40" s="19" t="s">
        <v>53</v>
      </c>
      <c r="E40" s="19" t="s">
        <v>36</v>
      </c>
      <c r="F40" s="19" t="s">
        <v>43</v>
      </c>
      <c r="G40" s="19" t="s">
        <v>17</v>
      </c>
      <c r="H40" s="19" t="s">
        <v>19</v>
      </c>
      <c r="I40" s="17">
        <v>7</v>
      </c>
      <c r="J40" s="17">
        <v>0</v>
      </c>
      <c r="K40" s="7">
        <f t="shared" si="2"/>
        <v>7</v>
      </c>
      <c r="L40" s="7">
        <f t="shared" si="3"/>
        <v>3</v>
      </c>
    </row>
    <row r="41" spans="1:14" x14ac:dyDescent="0.25">
      <c r="A41" s="14">
        <v>10</v>
      </c>
      <c r="B41" s="14">
        <v>9</v>
      </c>
      <c r="C41" s="15">
        <v>5</v>
      </c>
      <c r="D41" s="16" t="s">
        <v>37</v>
      </c>
      <c r="E41" s="16" t="s">
        <v>36</v>
      </c>
      <c r="F41" s="16" t="s">
        <v>46</v>
      </c>
      <c r="G41" s="16" t="s">
        <v>13</v>
      </c>
      <c r="H41" s="16" t="s">
        <v>29</v>
      </c>
      <c r="I41" s="14">
        <v>3</v>
      </c>
      <c r="J41" s="14">
        <v>1</v>
      </c>
      <c r="K41" s="7">
        <f t="shared" si="2"/>
        <v>2</v>
      </c>
      <c r="L41" s="7">
        <f t="shared" si="3"/>
        <v>3</v>
      </c>
    </row>
    <row r="42" spans="1:14" x14ac:dyDescent="0.25">
      <c r="A42" s="14">
        <v>13</v>
      </c>
      <c r="B42" s="14">
        <v>10</v>
      </c>
      <c r="C42" s="15">
        <v>5</v>
      </c>
      <c r="D42" s="16" t="s">
        <v>38</v>
      </c>
      <c r="E42" s="16" t="s">
        <v>36</v>
      </c>
      <c r="F42" s="16" t="s">
        <v>47</v>
      </c>
      <c r="G42" s="16" t="s">
        <v>35</v>
      </c>
      <c r="H42" s="16" t="s">
        <v>32</v>
      </c>
      <c r="I42" s="14">
        <v>3</v>
      </c>
      <c r="J42" s="14">
        <v>2</v>
      </c>
      <c r="K42" s="7">
        <f t="shared" si="2"/>
        <v>1</v>
      </c>
      <c r="L42" s="7">
        <f t="shared" si="3"/>
        <v>3</v>
      </c>
    </row>
    <row r="43" spans="1:14" s="3" customFormat="1" x14ac:dyDescent="0.25">
      <c r="A43" s="14">
        <v>14</v>
      </c>
      <c r="B43" s="14">
        <v>10</v>
      </c>
      <c r="C43" s="15">
        <v>5</v>
      </c>
      <c r="D43" s="16" t="s">
        <v>39</v>
      </c>
      <c r="E43" s="16" t="s">
        <v>36</v>
      </c>
      <c r="F43" s="16" t="s">
        <v>46</v>
      </c>
      <c r="G43" s="16" t="s">
        <v>28</v>
      </c>
      <c r="H43" s="16" t="s">
        <v>20</v>
      </c>
      <c r="I43" s="14">
        <v>2</v>
      </c>
      <c r="J43" s="14">
        <v>1</v>
      </c>
      <c r="K43" s="7">
        <f t="shared" si="2"/>
        <v>1</v>
      </c>
      <c r="L43" s="7">
        <f t="shared" si="3"/>
        <v>3</v>
      </c>
    </row>
    <row r="44" spans="1:14" x14ac:dyDescent="0.25">
      <c r="A44" s="14">
        <v>20</v>
      </c>
      <c r="B44" s="14">
        <v>12</v>
      </c>
      <c r="C44" s="14">
        <v>5</v>
      </c>
      <c r="D44" s="16" t="s">
        <v>56</v>
      </c>
      <c r="E44" s="16" t="s">
        <v>36</v>
      </c>
      <c r="F44" s="16" t="s">
        <v>48</v>
      </c>
      <c r="G44" s="16" t="s">
        <v>24</v>
      </c>
      <c r="H44" s="16" t="s">
        <v>27</v>
      </c>
      <c r="I44" s="14">
        <v>2</v>
      </c>
      <c r="J44" s="14">
        <v>0</v>
      </c>
      <c r="K44" s="7">
        <f t="shared" si="2"/>
        <v>2</v>
      </c>
      <c r="L44" s="7">
        <f t="shared" si="3"/>
        <v>3</v>
      </c>
    </row>
    <row r="45" spans="1:14" s="3" customFormat="1" x14ac:dyDescent="0.25">
      <c r="A45" s="14">
        <v>21</v>
      </c>
      <c r="B45" s="14">
        <v>13</v>
      </c>
      <c r="C45" s="14">
        <v>5</v>
      </c>
      <c r="D45" s="16" t="s">
        <v>37</v>
      </c>
      <c r="E45" s="16" t="s">
        <v>36</v>
      </c>
      <c r="F45" s="16" t="s">
        <v>46</v>
      </c>
      <c r="G45" s="16" t="s">
        <v>20</v>
      </c>
      <c r="H45" s="16" t="s">
        <v>29</v>
      </c>
      <c r="I45" s="14">
        <v>2</v>
      </c>
      <c r="J45" s="14">
        <v>1</v>
      </c>
      <c r="K45" s="7">
        <f t="shared" si="2"/>
        <v>1</v>
      </c>
      <c r="L45" s="7">
        <f t="shared" si="3"/>
        <v>3</v>
      </c>
    </row>
    <row r="46" spans="1:14" x14ac:dyDescent="0.25">
      <c r="A46" s="14">
        <v>22</v>
      </c>
      <c r="B46" s="14">
        <v>13</v>
      </c>
      <c r="C46" s="14">
        <v>5</v>
      </c>
      <c r="D46" s="16" t="s">
        <v>38</v>
      </c>
      <c r="E46" s="16" t="s">
        <v>36</v>
      </c>
      <c r="F46" s="16" t="s">
        <v>49</v>
      </c>
      <c r="G46" s="16" t="s">
        <v>31</v>
      </c>
      <c r="H46" s="16" t="s">
        <v>30</v>
      </c>
      <c r="I46" s="14">
        <v>5</v>
      </c>
      <c r="J46" s="14">
        <v>3</v>
      </c>
      <c r="K46" s="7">
        <f t="shared" si="2"/>
        <v>2</v>
      </c>
      <c r="L46" s="7">
        <f t="shared" si="3"/>
        <v>3</v>
      </c>
    </row>
    <row r="47" spans="1:14" s="3" customFormat="1" x14ac:dyDescent="0.25">
      <c r="A47" s="14">
        <v>23</v>
      </c>
      <c r="B47" s="14">
        <v>13</v>
      </c>
      <c r="C47" s="14">
        <v>5</v>
      </c>
      <c r="D47" s="16" t="s">
        <v>39</v>
      </c>
      <c r="E47" s="16" t="s">
        <v>36</v>
      </c>
      <c r="F47" s="16" t="s">
        <v>46</v>
      </c>
      <c r="G47" s="16" t="s">
        <v>13</v>
      </c>
      <c r="H47" s="16" t="s">
        <v>28</v>
      </c>
      <c r="I47" s="14">
        <v>1</v>
      </c>
      <c r="J47" s="14">
        <v>1</v>
      </c>
      <c r="K47" s="7">
        <f t="shared" si="2"/>
        <v>0</v>
      </c>
      <c r="L47" s="7">
        <f t="shared" si="3"/>
        <v>1</v>
      </c>
    </row>
    <row r="48" spans="1:14" x14ac:dyDescent="0.25">
      <c r="A48" s="14">
        <v>25</v>
      </c>
      <c r="B48" s="14">
        <v>14</v>
      </c>
      <c r="C48" s="14">
        <v>5</v>
      </c>
      <c r="D48" s="16" t="s">
        <v>38</v>
      </c>
      <c r="E48" s="16" t="s">
        <v>36</v>
      </c>
      <c r="F48" s="16" t="s">
        <v>48</v>
      </c>
      <c r="G48" s="16" t="s">
        <v>25</v>
      </c>
      <c r="H48" s="16" t="s">
        <v>24</v>
      </c>
      <c r="I48" s="14">
        <v>1</v>
      </c>
      <c r="J48" s="14">
        <v>1</v>
      </c>
      <c r="K48" s="7">
        <f t="shared" si="2"/>
        <v>0</v>
      </c>
      <c r="L48" s="7">
        <f t="shared" si="3"/>
        <v>1</v>
      </c>
    </row>
    <row r="49" spans="1:12" x14ac:dyDescent="0.25">
      <c r="A49" s="14">
        <v>26</v>
      </c>
      <c r="B49" s="14">
        <v>14</v>
      </c>
      <c r="C49" s="14">
        <v>5</v>
      </c>
      <c r="D49" s="16" t="s">
        <v>39</v>
      </c>
      <c r="E49" s="16" t="s">
        <v>36</v>
      </c>
      <c r="F49" s="16" t="s">
        <v>48</v>
      </c>
      <c r="G49" s="16" t="s">
        <v>33</v>
      </c>
      <c r="H49" s="16" t="s">
        <v>22</v>
      </c>
      <c r="I49" s="14">
        <v>1</v>
      </c>
      <c r="J49" s="14">
        <v>1</v>
      </c>
      <c r="K49" s="7">
        <f t="shared" si="2"/>
        <v>0</v>
      </c>
      <c r="L49" s="7">
        <f t="shared" si="3"/>
        <v>1</v>
      </c>
    </row>
    <row r="50" spans="1:12" s="3" customFormat="1" x14ac:dyDescent="0.25">
      <c r="A50" s="14">
        <v>27</v>
      </c>
      <c r="B50" s="14">
        <v>15</v>
      </c>
      <c r="C50" s="14">
        <v>5</v>
      </c>
      <c r="D50" s="16" t="s">
        <v>37</v>
      </c>
      <c r="E50" s="16" t="s">
        <v>36</v>
      </c>
      <c r="F50" s="16" t="s">
        <v>50</v>
      </c>
      <c r="G50" s="16" t="s">
        <v>15</v>
      </c>
      <c r="H50" s="16" t="s">
        <v>23</v>
      </c>
      <c r="I50" s="14">
        <v>2</v>
      </c>
      <c r="J50" s="14">
        <v>0</v>
      </c>
      <c r="K50" s="7">
        <f t="shared" si="2"/>
        <v>2</v>
      </c>
      <c r="L50" s="7">
        <f t="shared" si="3"/>
        <v>3</v>
      </c>
    </row>
    <row r="51" spans="1:12" s="3" customFormat="1" x14ac:dyDescent="0.25">
      <c r="A51" s="14">
        <v>28</v>
      </c>
      <c r="B51" s="14">
        <v>15</v>
      </c>
      <c r="C51" s="14">
        <v>5</v>
      </c>
      <c r="D51" s="16" t="s">
        <v>38</v>
      </c>
      <c r="E51" s="16" t="s">
        <v>36</v>
      </c>
      <c r="F51" s="16" t="s">
        <v>47</v>
      </c>
      <c r="G51" s="16" t="s">
        <v>21</v>
      </c>
      <c r="H51" s="16" t="s">
        <v>35</v>
      </c>
      <c r="I51" s="14">
        <v>2</v>
      </c>
      <c r="J51" s="14">
        <v>0</v>
      </c>
      <c r="K51" s="7">
        <f t="shared" si="2"/>
        <v>2</v>
      </c>
      <c r="L51" s="7">
        <f t="shared" si="3"/>
        <v>3</v>
      </c>
    </row>
    <row r="52" spans="1:12" s="3" customFormat="1" x14ac:dyDescent="0.25">
      <c r="A52" s="14">
        <v>29</v>
      </c>
      <c r="B52" s="14">
        <v>15</v>
      </c>
      <c r="C52" s="14">
        <v>5</v>
      </c>
      <c r="D52" s="16" t="s">
        <v>39</v>
      </c>
      <c r="E52" s="16" t="s">
        <v>36</v>
      </c>
      <c r="F52" s="16" t="s">
        <v>46</v>
      </c>
      <c r="G52" s="16" t="s">
        <v>13</v>
      </c>
      <c r="H52" s="16" t="s">
        <v>20</v>
      </c>
      <c r="I52" s="14">
        <v>5</v>
      </c>
      <c r="J52" s="14">
        <v>0</v>
      </c>
      <c r="K52" s="7">
        <f t="shared" si="2"/>
        <v>5</v>
      </c>
      <c r="L52" s="7">
        <f t="shared" si="3"/>
        <v>3</v>
      </c>
    </row>
    <row r="53" spans="1:12" x14ac:dyDescent="0.25">
      <c r="A53" s="14">
        <v>30</v>
      </c>
      <c r="B53" s="14">
        <v>16</v>
      </c>
      <c r="C53" s="14">
        <v>5</v>
      </c>
      <c r="D53" s="16" t="s">
        <v>37</v>
      </c>
      <c r="E53" s="16" t="s">
        <v>36</v>
      </c>
      <c r="F53" s="16" t="s">
        <v>48</v>
      </c>
      <c r="G53" s="16" t="s">
        <v>25</v>
      </c>
      <c r="H53" s="16" t="s">
        <v>22</v>
      </c>
      <c r="I53" s="14">
        <v>0</v>
      </c>
      <c r="J53" s="14">
        <v>0</v>
      </c>
      <c r="K53" s="7">
        <f t="shared" si="2"/>
        <v>0</v>
      </c>
      <c r="L53" s="7">
        <f t="shared" si="3"/>
        <v>1</v>
      </c>
    </row>
    <row r="54" spans="1:12" x14ac:dyDescent="0.25">
      <c r="A54" s="14">
        <v>34</v>
      </c>
      <c r="B54" s="14">
        <v>18</v>
      </c>
      <c r="C54" s="14">
        <v>5</v>
      </c>
      <c r="D54" s="16" t="s">
        <v>37</v>
      </c>
      <c r="E54" s="16" t="s">
        <v>36</v>
      </c>
      <c r="F54" s="16" t="s">
        <v>46</v>
      </c>
      <c r="G54" s="16" t="s">
        <v>28</v>
      </c>
      <c r="H54" s="16" t="s">
        <v>29</v>
      </c>
      <c r="I54" s="14">
        <v>2</v>
      </c>
      <c r="J54" s="14">
        <v>0</v>
      </c>
      <c r="K54" s="7">
        <f t="shared" si="2"/>
        <v>2</v>
      </c>
      <c r="L54" s="7">
        <f t="shared" si="3"/>
        <v>3</v>
      </c>
    </row>
    <row r="55" spans="1:12" s="3" customFormat="1" x14ac:dyDescent="0.25">
      <c r="A55" s="14">
        <v>38</v>
      </c>
      <c r="B55" s="14">
        <v>20</v>
      </c>
      <c r="C55" s="14">
        <v>5</v>
      </c>
      <c r="D55" s="16" t="s">
        <v>57</v>
      </c>
      <c r="E55" s="16" t="s">
        <v>36</v>
      </c>
      <c r="F55" s="16" t="s">
        <v>49</v>
      </c>
      <c r="G55" s="16" t="s">
        <v>16</v>
      </c>
      <c r="H55" s="16" t="s">
        <v>34</v>
      </c>
      <c r="I55" s="14">
        <v>6</v>
      </c>
      <c r="J55" s="14">
        <v>0</v>
      </c>
      <c r="K55" s="7">
        <f t="shared" si="2"/>
        <v>6</v>
      </c>
      <c r="L55" s="7">
        <f t="shared" si="3"/>
        <v>3</v>
      </c>
    </row>
    <row r="56" spans="1:12" x14ac:dyDescent="0.25">
      <c r="A56" s="14">
        <v>39</v>
      </c>
      <c r="B56" s="14">
        <v>20</v>
      </c>
      <c r="C56" s="14">
        <v>5</v>
      </c>
      <c r="D56" s="16" t="s">
        <v>58</v>
      </c>
      <c r="E56" s="16" t="s">
        <v>36</v>
      </c>
      <c r="F56" s="16" t="s">
        <v>46</v>
      </c>
      <c r="G56" s="16" t="s">
        <v>28</v>
      </c>
      <c r="H56" s="16" t="s">
        <v>26</v>
      </c>
      <c r="I56" s="14">
        <v>2</v>
      </c>
      <c r="J56" s="14">
        <v>0</v>
      </c>
      <c r="K56" s="7">
        <f t="shared" si="2"/>
        <v>2</v>
      </c>
      <c r="L56" s="7">
        <f t="shared" si="3"/>
        <v>3</v>
      </c>
    </row>
    <row r="57" spans="1:12" x14ac:dyDescent="0.25">
      <c r="A57" s="14">
        <v>42</v>
      </c>
      <c r="B57" s="14">
        <v>22</v>
      </c>
      <c r="C57" s="14">
        <v>5</v>
      </c>
      <c r="D57" s="16" t="s">
        <v>57</v>
      </c>
      <c r="E57" s="16" t="s">
        <v>36</v>
      </c>
      <c r="F57" s="16" t="s">
        <v>50</v>
      </c>
      <c r="G57" s="16" t="s">
        <v>15</v>
      </c>
      <c r="H57" s="16" t="s">
        <v>19</v>
      </c>
      <c r="I57" s="14">
        <v>1</v>
      </c>
      <c r="J57" s="14">
        <v>0</v>
      </c>
      <c r="K57" s="7">
        <f t="shared" si="2"/>
        <v>1</v>
      </c>
      <c r="L57" s="7">
        <f t="shared" si="3"/>
        <v>3</v>
      </c>
    </row>
    <row r="58" spans="1:12" x14ac:dyDescent="0.25">
      <c r="A58" s="14">
        <v>44</v>
      </c>
      <c r="B58" s="14">
        <v>24</v>
      </c>
      <c r="C58" s="14">
        <v>5</v>
      </c>
      <c r="D58" s="16" t="s">
        <v>37</v>
      </c>
      <c r="E58" s="16" t="s">
        <v>36</v>
      </c>
      <c r="F58" s="16" t="s">
        <v>46</v>
      </c>
      <c r="G58" s="16" t="s">
        <v>13</v>
      </c>
      <c r="H58" s="16" t="s">
        <v>26</v>
      </c>
      <c r="I58" s="14">
        <v>-2</v>
      </c>
      <c r="J58" s="14">
        <v>-2</v>
      </c>
      <c r="K58" s="7">
        <f t="shared" si="2"/>
        <v>0</v>
      </c>
      <c r="L58" s="7">
        <f t="shared" si="3"/>
        <v>1</v>
      </c>
    </row>
    <row r="59" spans="1:12" x14ac:dyDescent="0.25">
      <c r="A59" s="14">
        <v>46</v>
      </c>
      <c r="B59" s="14">
        <v>24</v>
      </c>
      <c r="C59" s="14">
        <v>5</v>
      </c>
      <c r="D59" s="16" t="s">
        <v>55</v>
      </c>
      <c r="E59" s="16" t="s">
        <v>36</v>
      </c>
      <c r="F59" s="16" t="s">
        <v>47</v>
      </c>
      <c r="G59" s="16" t="s">
        <v>18</v>
      </c>
      <c r="H59" s="16" t="s">
        <v>35</v>
      </c>
      <c r="I59" s="14">
        <v>2</v>
      </c>
      <c r="J59" s="14">
        <v>0</v>
      </c>
      <c r="K59" s="7">
        <f t="shared" si="2"/>
        <v>2</v>
      </c>
      <c r="L59" s="7">
        <f t="shared" si="3"/>
        <v>3</v>
      </c>
    </row>
    <row r="60" spans="1:12" s="3" customFormat="1" x14ac:dyDescent="0.25">
      <c r="A60" s="14">
        <v>49</v>
      </c>
      <c r="B60" s="14">
        <v>25</v>
      </c>
      <c r="C60" s="14">
        <v>5</v>
      </c>
      <c r="D60" s="16" t="s">
        <v>57</v>
      </c>
      <c r="E60" s="16" t="s">
        <v>36</v>
      </c>
      <c r="F60" s="16" t="s">
        <v>50</v>
      </c>
      <c r="G60" s="16" t="s">
        <v>17</v>
      </c>
      <c r="H60" s="16" t="s">
        <v>23</v>
      </c>
      <c r="I60" s="14">
        <v>5</v>
      </c>
      <c r="J60" s="14">
        <v>0</v>
      </c>
      <c r="K60" s="7">
        <f t="shared" si="2"/>
        <v>5</v>
      </c>
      <c r="L60" s="7">
        <f t="shared" si="3"/>
        <v>3</v>
      </c>
    </row>
    <row r="61" spans="1:12" s="3" customFormat="1" x14ac:dyDescent="0.25">
      <c r="A61" s="14">
        <v>50</v>
      </c>
      <c r="B61" s="14">
        <v>25</v>
      </c>
      <c r="C61" s="14">
        <v>5</v>
      </c>
      <c r="D61" s="16" t="s">
        <v>58</v>
      </c>
      <c r="E61" s="16" t="s">
        <v>36</v>
      </c>
      <c r="F61" s="16" t="s">
        <v>48</v>
      </c>
      <c r="G61" s="16" t="s">
        <v>33</v>
      </c>
      <c r="H61" s="16" t="s">
        <v>25</v>
      </c>
      <c r="I61" s="14">
        <v>1</v>
      </c>
      <c r="J61" s="14">
        <v>1</v>
      </c>
      <c r="K61" s="7">
        <f t="shared" si="2"/>
        <v>0</v>
      </c>
      <c r="L61" s="7">
        <f t="shared" si="3"/>
        <v>1</v>
      </c>
    </row>
    <row r="62" spans="1:12" s="3" customFormat="1" x14ac:dyDescent="0.25">
      <c r="A62" s="14">
        <v>51</v>
      </c>
      <c r="B62" s="14">
        <v>26</v>
      </c>
      <c r="C62" s="14">
        <v>5</v>
      </c>
      <c r="D62" s="16" t="s">
        <v>37</v>
      </c>
      <c r="E62" s="16" t="s">
        <v>36</v>
      </c>
      <c r="F62" s="16" t="s">
        <v>48</v>
      </c>
      <c r="G62" s="16" t="s">
        <v>24</v>
      </c>
      <c r="H62" s="16" t="s">
        <v>22</v>
      </c>
      <c r="I62" s="14">
        <v>2</v>
      </c>
      <c r="J62" s="14">
        <v>1</v>
      </c>
      <c r="K62" s="7">
        <f t="shared" si="2"/>
        <v>1</v>
      </c>
      <c r="L62" s="7">
        <f t="shared" si="3"/>
        <v>3</v>
      </c>
    </row>
    <row r="63" spans="1:12" s="3" customFormat="1" x14ac:dyDescent="0.25">
      <c r="A63" s="14">
        <v>54</v>
      </c>
      <c r="B63" s="14">
        <v>26</v>
      </c>
      <c r="C63" s="14">
        <v>5</v>
      </c>
      <c r="D63" s="16" t="s">
        <v>58</v>
      </c>
      <c r="E63" s="16" t="s">
        <v>36</v>
      </c>
      <c r="F63" s="16" t="s">
        <v>49</v>
      </c>
      <c r="G63" s="16" t="s">
        <v>16</v>
      </c>
      <c r="H63" s="16" t="s">
        <v>30</v>
      </c>
      <c r="I63" s="14">
        <v>2</v>
      </c>
      <c r="J63" s="14">
        <v>1</v>
      </c>
      <c r="K63" s="7">
        <f t="shared" si="2"/>
        <v>1</v>
      </c>
      <c r="L63" s="7">
        <f t="shared" si="3"/>
        <v>3</v>
      </c>
    </row>
    <row r="64" spans="1:12" s="3" customFormat="1" x14ac:dyDescent="0.25">
      <c r="A64" s="14">
        <v>59</v>
      </c>
      <c r="B64" s="14">
        <v>28</v>
      </c>
      <c r="C64" s="14">
        <v>5</v>
      </c>
      <c r="D64" s="16" t="s">
        <v>37</v>
      </c>
      <c r="E64" s="16" t="s">
        <v>36</v>
      </c>
      <c r="F64" s="16" t="s">
        <v>47</v>
      </c>
      <c r="G64" s="16" t="s">
        <v>18</v>
      </c>
      <c r="H64" s="16" t="s">
        <v>32</v>
      </c>
      <c r="I64" s="14">
        <v>3</v>
      </c>
      <c r="J64" s="14">
        <v>0</v>
      </c>
      <c r="K64" s="7">
        <f t="shared" si="2"/>
        <v>3</v>
      </c>
      <c r="L64" s="7">
        <f t="shared" si="3"/>
        <v>3</v>
      </c>
    </row>
    <row r="65" spans="1:14" s="3" customFormat="1" x14ac:dyDescent="0.25">
      <c r="A65" s="14">
        <v>60</v>
      </c>
      <c r="B65" s="14">
        <v>28</v>
      </c>
      <c r="C65" s="14">
        <v>5</v>
      </c>
      <c r="D65" s="16" t="s">
        <v>38</v>
      </c>
      <c r="E65" s="16" t="s">
        <v>36</v>
      </c>
      <c r="F65" s="16" t="s">
        <v>48</v>
      </c>
      <c r="G65" s="16" t="s">
        <v>27</v>
      </c>
      <c r="H65" s="16" t="s">
        <v>22</v>
      </c>
      <c r="I65" s="14">
        <v>2</v>
      </c>
      <c r="J65" s="14">
        <v>0</v>
      </c>
      <c r="K65" s="7">
        <f t="shared" si="2"/>
        <v>2</v>
      </c>
      <c r="L65" s="7">
        <f t="shared" si="3"/>
        <v>3</v>
      </c>
    </row>
    <row r="66" spans="1:14" s="3" customFormat="1" x14ac:dyDescent="0.25">
      <c r="A66" s="14">
        <v>61</v>
      </c>
      <c r="B66" s="14">
        <v>28</v>
      </c>
      <c r="C66" s="14">
        <v>5</v>
      </c>
      <c r="D66" s="16" t="s">
        <v>57</v>
      </c>
      <c r="E66" s="16" t="s">
        <v>36</v>
      </c>
      <c r="F66" s="16" t="s">
        <v>49</v>
      </c>
      <c r="G66" s="16" t="s">
        <v>31</v>
      </c>
      <c r="H66" s="16" t="s">
        <v>16</v>
      </c>
      <c r="I66" s="14">
        <v>1</v>
      </c>
      <c r="J66" s="14">
        <v>0</v>
      </c>
      <c r="K66" s="7">
        <f t="shared" ref="K66:K77" si="4">I66-J66</f>
        <v>1</v>
      </c>
      <c r="L66" s="7">
        <f t="shared" ref="L66:L77" si="5">IF(K66&gt;0,3,IF(K66=0,1,0))</f>
        <v>3</v>
      </c>
    </row>
    <row r="67" spans="1:14" s="3" customFormat="1" x14ac:dyDescent="0.25">
      <c r="A67" s="14">
        <v>62</v>
      </c>
      <c r="B67" s="14">
        <v>28</v>
      </c>
      <c r="C67" s="14">
        <v>5</v>
      </c>
      <c r="D67" s="16" t="s">
        <v>58</v>
      </c>
      <c r="E67" s="16" t="s">
        <v>36</v>
      </c>
      <c r="F67" s="16" t="s">
        <v>50</v>
      </c>
      <c r="G67" s="16" t="s">
        <v>17</v>
      </c>
      <c r="H67" s="16" t="s">
        <v>15</v>
      </c>
      <c r="I67" s="14">
        <v>6</v>
      </c>
      <c r="J67" s="14">
        <v>0</v>
      </c>
      <c r="K67" s="7">
        <f t="shared" si="4"/>
        <v>6</v>
      </c>
      <c r="L67" s="7">
        <f t="shared" si="5"/>
        <v>3</v>
      </c>
      <c r="M67" s="6" t="s">
        <v>17</v>
      </c>
      <c r="N67" s="1" t="s">
        <v>15</v>
      </c>
    </row>
    <row r="68" spans="1:14" s="3" customFormat="1" x14ac:dyDescent="0.25">
      <c r="A68" s="14">
        <v>63</v>
      </c>
      <c r="B68" s="14">
        <v>29</v>
      </c>
      <c r="C68" s="14">
        <v>5</v>
      </c>
      <c r="D68" s="16" t="s">
        <v>37</v>
      </c>
      <c r="E68" s="16" t="s">
        <v>36</v>
      </c>
      <c r="F68" s="16" t="s">
        <v>50</v>
      </c>
      <c r="G68" s="16" t="s">
        <v>19</v>
      </c>
      <c r="H68" s="16" t="s">
        <v>23</v>
      </c>
      <c r="I68" s="14">
        <v>2</v>
      </c>
      <c r="J68" s="14">
        <v>0</v>
      </c>
      <c r="K68" s="7">
        <f t="shared" si="4"/>
        <v>2</v>
      </c>
      <c r="L68" s="7">
        <f t="shared" si="5"/>
        <v>3</v>
      </c>
      <c r="M68" s="6" t="s">
        <v>23</v>
      </c>
      <c r="N68" s="1" t="s">
        <v>19</v>
      </c>
    </row>
    <row r="69" spans="1:14" x14ac:dyDescent="0.25">
      <c r="A69" s="14">
        <v>64</v>
      </c>
      <c r="B69" s="14">
        <v>29</v>
      </c>
      <c r="C69" s="14">
        <v>5</v>
      </c>
      <c r="D69" s="16" t="s">
        <v>38</v>
      </c>
      <c r="E69" s="16" t="s">
        <v>36</v>
      </c>
      <c r="F69" s="16" t="s">
        <v>47</v>
      </c>
      <c r="G69" s="16" t="s">
        <v>18</v>
      </c>
      <c r="H69" s="16" t="s">
        <v>21</v>
      </c>
      <c r="I69" s="14">
        <v>3</v>
      </c>
      <c r="J69" s="14">
        <v>0</v>
      </c>
      <c r="K69" s="7">
        <f t="shared" si="4"/>
        <v>3</v>
      </c>
      <c r="L69" s="7">
        <f t="shared" si="5"/>
        <v>3</v>
      </c>
      <c r="M69" s="6" t="s">
        <v>18</v>
      </c>
      <c r="N69" s="1" t="s">
        <v>21</v>
      </c>
    </row>
    <row r="70" spans="1:14" s="3" customFormat="1" x14ac:dyDescent="0.25">
      <c r="A70" s="14">
        <v>65</v>
      </c>
      <c r="B70" s="14">
        <v>29</v>
      </c>
      <c r="C70" s="14">
        <v>5</v>
      </c>
      <c r="D70" s="16" t="s">
        <v>57</v>
      </c>
      <c r="E70" s="16" t="s">
        <v>36</v>
      </c>
      <c r="F70" s="16" t="s">
        <v>46</v>
      </c>
      <c r="G70" s="16" t="s">
        <v>26</v>
      </c>
      <c r="H70" s="16" t="s">
        <v>29</v>
      </c>
      <c r="I70" s="14">
        <v>2</v>
      </c>
      <c r="J70" s="14">
        <v>0</v>
      </c>
      <c r="K70" s="7">
        <f t="shared" si="4"/>
        <v>2</v>
      </c>
      <c r="L70" s="7">
        <f t="shared" si="5"/>
        <v>3</v>
      </c>
      <c r="M70" s="6" t="s">
        <v>26</v>
      </c>
      <c r="N70" s="1" t="s">
        <v>29</v>
      </c>
    </row>
    <row r="71" spans="1:14" s="3" customFormat="1" x14ac:dyDescent="0.25">
      <c r="A71" s="14">
        <v>66</v>
      </c>
      <c r="B71" s="14">
        <v>29</v>
      </c>
      <c r="C71" s="14">
        <v>5</v>
      </c>
      <c r="D71" s="16" t="s">
        <v>58</v>
      </c>
      <c r="E71" s="16" t="s">
        <v>36</v>
      </c>
      <c r="F71" s="16" t="s">
        <v>49</v>
      </c>
      <c r="G71" s="16" t="s">
        <v>30</v>
      </c>
      <c r="H71" s="16" t="s">
        <v>34</v>
      </c>
      <c r="I71" s="14">
        <v>2</v>
      </c>
      <c r="J71" s="14">
        <v>0</v>
      </c>
      <c r="K71" s="7">
        <f t="shared" si="4"/>
        <v>2</v>
      </c>
      <c r="L71" s="7">
        <f t="shared" si="5"/>
        <v>3</v>
      </c>
      <c r="M71" s="6" t="s">
        <v>34</v>
      </c>
      <c r="N71" s="1" t="s">
        <v>30</v>
      </c>
    </row>
    <row r="72" spans="1:14" s="3" customFormat="1" x14ac:dyDescent="0.25">
      <c r="A72" s="14">
        <v>67</v>
      </c>
      <c r="B72" s="14">
        <v>30</v>
      </c>
      <c r="C72" s="14">
        <v>5</v>
      </c>
      <c r="D72" s="16" t="s">
        <v>37</v>
      </c>
      <c r="E72" s="16" t="s">
        <v>36</v>
      </c>
      <c r="F72" s="16" t="s">
        <v>48</v>
      </c>
      <c r="G72" s="16" t="s">
        <v>33</v>
      </c>
      <c r="H72" s="16" t="s">
        <v>27</v>
      </c>
      <c r="I72" s="14">
        <v>2</v>
      </c>
      <c r="J72" s="14">
        <v>1</v>
      </c>
      <c r="K72" s="7">
        <f t="shared" si="4"/>
        <v>1</v>
      </c>
      <c r="L72" s="7">
        <f t="shared" si="5"/>
        <v>3</v>
      </c>
      <c r="M72" s="6" t="s">
        <v>33</v>
      </c>
      <c r="N72" s="1" t="s">
        <v>27</v>
      </c>
    </row>
    <row r="73" spans="1:14" s="3" customFormat="1" x14ac:dyDescent="0.25">
      <c r="A73" s="14">
        <v>69</v>
      </c>
      <c r="B73" s="14">
        <v>31</v>
      </c>
      <c r="C73" s="14">
        <v>5</v>
      </c>
      <c r="D73" s="16" t="s">
        <v>37</v>
      </c>
      <c r="E73" s="16" t="s">
        <v>36</v>
      </c>
      <c r="F73" s="16" t="s">
        <v>46</v>
      </c>
      <c r="G73" s="16" t="s">
        <v>20</v>
      </c>
      <c r="H73" s="16" t="s">
        <v>26</v>
      </c>
      <c r="I73" s="14">
        <v>2</v>
      </c>
      <c r="J73" s="14">
        <v>0</v>
      </c>
      <c r="K73" s="7">
        <f t="shared" si="4"/>
        <v>2</v>
      </c>
      <c r="L73" s="7">
        <f t="shared" si="5"/>
        <v>3</v>
      </c>
      <c r="M73" s="6" t="s">
        <v>26</v>
      </c>
      <c r="N73" s="1" t="s">
        <v>20</v>
      </c>
    </row>
    <row r="74" spans="1:14" x14ac:dyDescent="0.25">
      <c r="A74" s="14">
        <v>70</v>
      </c>
      <c r="B74" s="14">
        <v>31</v>
      </c>
      <c r="C74" s="14">
        <v>5</v>
      </c>
      <c r="D74" s="16" t="s">
        <v>38</v>
      </c>
      <c r="E74" s="16" t="s">
        <v>36</v>
      </c>
      <c r="F74" s="16" t="s">
        <v>48</v>
      </c>
      <c r="G74" s="16" t="s">
        <v>25</v>
      </c>
      <c r="H74" s="16" t="s">
        <v>27</v>
      </c>
      <c r="I74" s="14">
        <v>2</v>
      </c>
      <c r="J74" s="14">
        <v>0</v>
      </c>
      <c r="K74" s="7">
        <f t="shared" si="4"/>
        <v>2</v>
      </c>
      <c r="L74" s="7">
        <f t="shared" si="5"/>
        <v>3</v>
      </c>
      <c r="M74" s="6" t="s">
        <v>27</v>
      </c>
      <c r="N74" s="1" t="s">
        <v>25</v>
      </c>
    </row>
    <row r="75" spans="1:14" s="3" customFormat="1" x14ac:dyDescent="0.25">
      <c r="A75" s="14">
        <v>71</v>
      </c>
      <c r="B75" s="14">
        <v>31</v>
      </c>
      <c r="C75" s="14">
        <v>5</v>
      </c>
      <c r="D75" s="16" t="s">
        <v>54</v>
      </c>
      <c r="E75" s="16" t="s">
        <v>36</v>
      </c>
      <c r="F75" s="16" t="s">
        <v>48</v>
      </c>
      <c r="G75" s="16" t="s">
        <v>33</v>
      </c>
      <c r="H75" s="16" t="s">
        <v>24</v>
      </c>
      <c r="I75" s="14">
        <v>3</v>
      </c>
      <c r="J75" s="14">
        <v>0</v>
      </c>
      <c r="K75" s="7">
        <f t="shared" si="4"/>
        <v>3</v>
      </c>
      <c r="L75" s="7">
        <f t="shared" si="5"/>
        <v>3</v>
      </c>
      <c r="M75" s="6" t="s">
        <v>33</v>
      </c>
      <c r="N75" s="1" t="s">
        <v>24</v>
      </c>
    </row>
    <row r="76" spans="1:14" x14ac:dyDescent="0.25">
      <c r="A76" s="14">
        <v>72</v>
      </c>
      <c r="B76" s="14">
        <v>1</v>
      </c>
      <c r="C76" s="14">
        <v>6</v>
      </c>
      <c r="D76" s="16" t="s">
        <v>58</v>
      </c>
      <c r="E76" s="16" t="s">
        <v>36</v>
      </c>
      <c r="F76" s="16" t="s">
        <v>47</v>
      </c>
      <c r="G76" s="16" t="s">
        <v>32</v>
      </c>
      <c r="H76" s="16" t="s">
        <v>21</v>
      </c>
      <c r="I76" s="21">
        <v>0</v>
      </c>
      <c r="J76" s="21">
        <v>0</v>
      </c>
      <c r="K76" s="7">
        <f t="shared" si="4"/>
        <v>0</v>
      </c>
      <c r="L76" s="7">
        <f t="shared" si="5"/>
        <v>1</v>
      </c>
      <c r="M76" s="6" t="s">
        <v>32</v>
      </c>
      <c r="N76" s="1" t="s">
        <v>21</v>
      </c>
    </row>
    <row r="77" spans="1:14" x14ac:dyDescent="0.25">
      <c r="A77" s="14">
        <v>74</v>
      </c>
      <c r="B77" s="14">
        <v>2</v>
      </c>
      <c r="C77" s="14">
        <v>6</v>
      </c>
      <c r="D77" s="16" t="s">
        <v>55</v>
      </c>
      <c r="E77" s="16" t="s">
        <v>36</v>
      </c>
      <c r="F77" s="16" t="s">
        <v>49</v>
      </c>
      <c r="G77" s="16" t="s">
        <v>31</v>
      </c>
      <c r="H77" s="16" t="s">
        <v>34</v>
      </c>
      <c r="I77" s="14">
        <v>2</v>
      </c>
      <c r="J77" s="14">
        <v>0</v>
      </c>
      <c r="K77" s="7">
        <f t="shared" si="4"/>
        <v>2</v>
      </c>
      <c r="L77" s="7">
        <f t="shared" si="5"/>
        <v>3</v>
      </c>
      <c r="M77" s="6" t="s">
        <v>34</v>
      </c>
      <c r="N77" s="1" t="s">
        <v>31</v>
      </c>
    </row>
  </sheetData>
  <sortState ref="A2:L77">
    <sortCondition ref="E2:E77"/>
    <sortCondition ref="A2:A77"/>
  </sortState>
  <mergeCells count="1">
    <mergeCell ref="I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K12" sqref="K12"/>
    </sheetView>
  </sheetViews>
  <sheetFormatPr defaultRowHeight="15" x14ac:dyDescent="0.25"/>
  <cols>
    <col min="1" max="1" width="9.140625" style="13"/>
    <col min="2" max="2" width="9.140625" style="12"/>
    <col min="3" max="3" width="9.140625" style="13"/>
    <col min="4" max="8" width="7.28515625" style="13" customWidth="1"/>
    <col min="9" max="9" width="7.28515625" customWidth="1"/>
    <col min="10" max="10" width="6.42578125" customWidth="1"/>
  </cols>
  <sheetData>
    <row r="1" spans="1:10" ht="34.5" customHeight="1" x14ac:dyDescent="0.25">
      <c r="A1" s="10" t="s">
        <v>3</v>
      </c>
      <c r="B1" s="10" t="s">
        <v>6</v>
      </c>
      <c r="C1" s="10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61</v>
      </c>
      <c r="I1" s="10" t="s">
        <v>64</v>
      </c>
      <c r="J1">
        <v>1</v>
      </c>
    </row>
    <row r="2" spans="1:10" x14ac:dyDescent="0.25">
      <c r="A2" s="9" t="s">
        <v>14</v>
      </c>
      <c r="B2" s="11" t="s">
        <v>12</v>
      </c>
      <c r="C2" s="9" t="s">
        <v>28</v>
      </c>
      <c r="D2" s="9">
        <f>COUNTIF(Lichchung!$G$2:$H$39,C2)</f>
        <v>4</v>
      </c>
      <c r="E2" s="9">
        <f>SUMIF(Lichchung!$G$2:$G$39,BXH_VSoloai!C2,Lichchung!$I$2:$I$39)+SUMIF(Lichchung!$H$2:$H$39,BXH_VSoloai!C2,Lichchung!$J$2:$J$39)</f>
        <v>16</v>
      </c>
      <c r="F2" s="9">
        <f>SUMIF(Lichchung!$G$2:$G$39,BXH_VSoloai!C2,Lichchung!$J$2:$J$39)+SUMIF(Lichchung!$H$2:$H$39,BXH_VSoloai!C2,Lichchung!$I$2:$I$39)</f>
        <v>5</v>
      </c>
      <c r="G2" s="9">
        <f>E2-F2</f>
        <v>11</v>
      </c>
      <c r="H2" s="9">
        <f>SUMIF(Lichchung!$G$2:$G$39,BXH_VSoloai!C2,Lichchung!$L$2:$L$39)+SUMIFS(Lichchung!$L$2:$L$39,Lichchung!$H$2:$H$39,BXH_VSoloai!C2,Lichchung!$L$2:$L$39,BXH_VSoloai!$J$1)</f>
        <v>10</v>
      </c>
      <c r="I2" s="9" t="s">
        <v>62</v>
      </c>
    </row>
    <row r="3" spans="1:10" x14ac:dyDescent="0.25">
      <c r="A3" s="9" t="s">
        <v>14</v>
      </c>
      <c r="B3" s="11" t="s">
        <v>12</v>
      </c>
      <c r="C3" s="9" t="s">
        <v>33</v>
      </c>
      <c r="D3" s="9">
        <f>COUNTIF(Lichchung!$G$2:$H$39,C3)</f>
        <v>4</v>
      </c>
      <c r="E3" s="9">
        <f>SUMIF(Lichchung!$G$2:$G$39,BXH_VSoloai!C3,Lichchung!$I$2:$I$39)+SUMIF(Lichchung!$H$2:$H$39,BXH_VSoloai!C3,Lichchung!$J$2:$J$39)</f>
        <v>12</v>
      </c>
      <c r="F3" s="9">
        <f>SUMIF(Lichchung!$G$2:$G$39,BXH_VSoloai!C3,Lichchung!$J$2:$J$39)+SUMIF(Lichchung!$H$2:$H$39,BXH_VSoloai!C3,Lichchung!$I$2:$I$39)</f>
        <v>5</v>
      </c>
      <c r="G3" s="9">
        <f t="shared" ref="G3:G11" si="0">E3-F3</f>
        <v>7</v>
      </c>
      <c r="H3" s="9">
        <f>SUMIF(Lichchung!$G$2:$G$39,BXH_VSoloai!C3,Lichchung!$L$2:$L$39)+SUMIFS(Lichchung!$L$2:$L$39,Lichchung!$H$2:$H$39,BXH_VSoloai!C3,Lichchung!$L$2:$L$39,BXH_VSoloai!$J$1)</f>
        <v>7</v>
      </c>
      <c r="I3" s="9" t="s">
        <v>62</v>
      </c>
    </row>
    <row r="4" spans="1:10" x14ac:dyDescent="0.25">
      <c r="A4" s="9" t="s">
        <v>14</v>
      </c>
      <c r="B4" s="11" t="s">
        <v>12</v>
      </c>
      <c r="C4" s="9" t="s">
        <v>34</v>
      </c>
      <c r="D4" s="9">
        <f>COUNTIF(Lichchung!$G$2:$H$39,C4)</f>
        <v>4</v>
      </c>
      <c r="E4" s="9">
        <f>SUMIF(Lichchung!$G$2:$G$39,BXH_VSoloai!C4,Lichchung!$I$2:$I$39)+SUMIF(Lichchung!$H$2:$H$39,BXH_VSoloai!C4,Lichchung!$J$2:$J$39)</f>
        <v>18</v>
      </c>
      <c r="F4" s="9">
        <f>SUMIF(Lichchung!$G$2:$G$39,BXH_VSoloai!C4,Lichchung!$J$2:$J$39)+SUMIF(Lichchung!$H$2:$H$39,BXH_VSoloai!C4,Lichchung!$I$2:$I$39)</f>
        <v>13</v>
      </c>
      <c r="G4" s="9">
        <f t="shared" si="0"/>
        <v>5</v>
      </c>
      <c r="H4" s="9">
        <f>SUMIF(Lichchung!$G$2:$G$39,BXH_VSoloai!C4,Lichchung!$L$2:$L$39)+SUMIFS(Lichchung!$L$2:$L$39,Lichchung!$H$2:$H$39,BXH_VSoloai!C4,Lichchung!$L$2:$L$39,BXH_VSoloai!$J$1)</f>
        <v>6</v>
      </c>
      <c r="I4" s="9"/>
    </row>
    <row r="5" spans="1:10" x14ac:dyDescent="0.25">
      <c r="A5" s="9" t="s">
        <v>14</v>
      </c>
      <c r="B5" s="11" t="s">
        <v>12</v>
      </c>
      <c r="C5" s="9" t="s">
        <v>31</v>
      </c>
      <c r="D5" s="9">
        <f>COUNTIF(Lichchung!$G$2:$H$39,C5)</f>
        <v>4</v>
      </c>
      <c r="E5" s="9">
        <f>SUMIF(Lichchung!$G$2:$G$39,BXH_VSoloai!C5,Lichchung!$I$2:$I$39)+SUMIF(Lichchung!$H$2:$H$39,BXH_VSoloai!C5,Lichchung!$J$2:$J$39)</f>
        <v>16</v>
      </c>
      <c r="F5" s="9">
        <f>SUMIF(Lichchung!$G$2:$G$39,BXH_VSoloai!C5,Lichchung!$J$2:$J$39)+SUMIF(Lichchung!$H$2:$H$39,BXH_VSoloai!C5,Lichchung!$I$2:$I$39)</f>
        <v>16</v>
      </c>
      <c r="G5" s="9">
        <f t="shared" si="0"/>
        <v>0</v>
      </c>
      <c r="H5" s="9">
        <f>SUMIF(Lichchung!$G$2:$G$39,BXH_VSoloai!C5,Lichchung!$L$2:$L$39)+SUMIFS(Lichchung!$L$2:$L$39,Lichchung!$H$2:$H$39,BXH_VSoloai!C5,Lichchung!$L$2:$L$39,BXH_VSoloai!$J$1)</f>
        <v>6</v>
      </c>
      <c r="I5" s="9"/>
    </row>
    <row r="6" spans="1:10" x14ac:dyDescent="0.25">
      <c r="A6" s="9" t="s">
        <v>14</v>
      </c>
      <c r="B6" s="11" t="s">
        <v>12</v>
      </c>
      <c r="C6" s="9" t="s">
        <v>23</v>
      </c>
      <c r="D6" s="9">
        <f>COUNTIF(Lichchung!$G$2:$H$39,C6)</f>
        <v>4</v>
      </c>
      <c r="E6" s="9">
        <f>SUMIF(Lichchung!$G$2:$G$39,BXH_VSoloai!C6,Lichchung!$I$2:$I$39)+SUMIF(Lichchung!$H$2:$H$39,BXH_VSoloai!C6,Lichchung!$J$2:$J$39)</f>
        <v>4</v>
      </c>
      <c r="F6" s="9">
        <f>SUMIF(Lichchung!$G$2:$G$39,BXH_VSoloai!C6,Lichchung!$J$2:$J$39)+SUMIF(Lichchung!$H$2:$H$39,BXH_VSoloai!C6,Lichchung!$I$2:$I$39)</f>
        <v>27</v>
      </c>
      <c r="G6" s="9">
        <f>E6-F6</f>
        <v>-23</v>
      </c>
      <c r="H6" s="9">
        <f>SUMIF(Lichchung!$G$2:$G$39,BXH_VSoloai!C6,Lichchung!$L$2:$L$39)+SUMIFS(Lichchung!$L$2:$L$39,Lichchung!$H$2:$H$39,BXH_VSoloai!C6,Lichchung!$L$2:$L$39,BXH_VSoloai!$J$1)</f>
        <v>0</v>
      </c>
      <c r="I6" s="9"/>
    </row>
    <row r="7" spans="1:10" x14ac:dyDescent="0.25">
      <c r="A7" s="25" t="s">
        <v>14</v>
      </c>
      <c r="B7" s="29" t="s">
        <v>43</v>
      </c>
      <c r="C7" s="25" t="s">
        <v>17</v>
      </c>
      <c r="D7" s="25">
        <f>COUNTIF(Lichchung!$G$2:$H$39,C7)</f>
        <v>3</v>
      </c>
      <c r="E7" s="25">
        <f>SUMIF(Lichchung!$G$2:$G$39,BXH_VSoloai!C7,Lichchung!$I$2:$I$39)+SUMIF(Lichchung!$H$2:$H$39,BXH_VSoloai!C7,Lichchung!$J$2:$J$39)</f>
        <v>12</v>
      </c>
      <c r="F7" s="25">
        <f>SUMIF(Lichchung!$G$2:$G$39,BXH_VSoloai!C7,Lichchung!$J$2:$J$39)+SUMIF(Lichchung!$H$2:$H$39,BXH_VSoloai!C7,Lichchung!$I$2:$I$39)</f>
        <v>2</v>
      </c>
      <c r="G7" s="25">
        <f t="shared" si="0"/>
        <v>10</v>
      </c>
      <c r="H7" s="25">
        <f>SUMIF(Lichchung!$G$2:$G$39,BXH_VSoloai!C7,Lichchung!$L$2:$L$39)+SUMIFS(Lichchung!$L$2:$L$39,Lichchung!$H$2:$H$39,BXH_VSoloai!C7,Lichchung!$L$2:$L$39,BXH_VSoloai!$J$1)</f>
        <v>9</v>
      </c>
      <c r="I7" s="25" t="s">
        <v>62</v>
      </c>
    </row>
    <row r="8" spans="1:10" x14ac:dyDescent="0.25">
      <c r="A8" s="25" t="s">
        <v>14</v>
      </c>
      <c r="B8" s="29" t="s">
        <v>43</v>
      </c>
      <c r="C8" s="25" t="s">
        <v>25</v>
      </c>
      <c r="D8" s="25">
        <f>COUNTIF(Lichchung!$G$2:$H$39,C8)</f>
        <v>3</v>
      </c>
      <c r="E8" s="25">
        <f>SUMIF(Lichchung!$G$2:$G$39,BXH_VSoloai!C8,Lichchung!$I$2:$I$39)+SUMIF(Lichchung!$H$2:$H$39,BXH_VSoloai!C8,Lichchung!$J$2:$J$39)</f>
        <v>10</v>
      </c>
      <c r="F8" s="25">
        <f>SUMIF(Lichchung!$G$2:$G$39,BXH_VSoloai!C8,Lichchung!$J$2:$J$39)+SUMIF(Lichchung!$H$2:$H$39,BXH_VSoloai!C8,Lichchung!$I$2:$I$39)</f>
        <v>4</v>
      </c>
      <c r="G8" s="25">
        <f t="shared" si="0"/>
        <v>6</v>
      </c>
      <c r="H8" s="25">
        <f>SUMIF(Lichchung!$G$2:$G$39,BXH_VSoloai!C8,Lichchung!$L$2:$L$39)+SUMIFS(Lichchung!$L$2:$L$39,Lichchung!$H$2:$H$39,BXH_VSoloai!C8,Lichchung!$L$2:$L$39,BXH_VSoloai!$J$1)</f>
        <v>6</v>
      </c>
      <c r="I8" s="25" t="s">
        <v>62</v>
      </c>
    </row>
    <row r="9" spans="1:10" x14ac:dyDescent="0.25">
      <c r="A9" s="25" t="s">
        <v>14</v>
      </c>
      <c r="B9" s="29" t="s">
        <v>43</v>
      </c>
      <c r="C9" s="25" t="s">
        <v>27</v>
      </c>
      <c r="D9" s="25">
        <f>COUNTIF(Lichchung!$G$2:$H$39,C9)</f>
        <v>3</v>
      </c>
      <c r="E9" s="25">
        <f>SUMIF(Lichchung!$G$2:$G$39,BXH_VSoloai!C9,Lichchung!$I$2:$I$39)+SUMIF(Lichchung!$H$2:$H$39,BXH_VSoloai!C9,Lichchung!$J$2:$J$39)</f>
        <v>3</v>
      </c>
      <c r="F9" s="25">
        <f>SUMIF(Lichchung!$G$2:$G$39,BXH_VSoloai!C9,Lichchung!$J$2:$J$39)+SUMIF(Lichchung!$H$2:$H$39,BXH_VSoloai!C9,Lichchung!$I$2:$I$39)</f>
        <v>5</v>
      </c>
      <c r="G9" s="25">
        <f t="shared" si="0"/>
        <v>-2</v>
      </c>
      <c r="H9" s="25">
        <f>SUMIF(Lichchung!$G$2:$G$39,BXH_VSoloai!C9,Lichchung!$L$2:$L$39)+SUMIFS(Lichchung!$L$2:$L$39,Lichchung!$H$2:$H$39,BXH_VSoloai!C9,Lichchung!$L$2:$L$39,BXH_VSoloai!$J$1)</f>
        <v>3</v>
      </c>
      <c r="I9" s="25"/>
    </row>
    <row r="10" spans="1:10" x14ac:dyDescent="0.25">
      <c r="A10" s="25" t="s">
        <v>14</v>
      </c>
      <c r="B10" s="29" t="s">
        <v>43</v>
      </c>
      <c r="C10" s="25" t="s">
        <v>26</v>
      </c>
      <c r="D10" s="25">
        <f>COUNTIF(Lichchung!$G$2:$H$39,C10)</f>
        <v>3</v>
      </c>
      <c r="E10" s="25">
        <f>SUMIF(Lichchung!$G$2:$G$39,BXH_VSoloai!C10,Lichchung!$I$2:$I$39)+SUMIF(Lichchung!$H$2:$H$39,BXH_VSoloai!C10,Lichchung!$J$2:$J$39)</f>
        <v>2</v>
      </c>
      <c r="F10" s="25">
        <f>SUMIF(Lichchung!$G$2:$G$39,BXH_VSoloai!C10,Lichchung!$J$2:$J$39)+SUMIF(Lichchung!$H$2:$H$39,BXH_VSoloai!C10,Lichchung!$I$2:$I$39)</f>
        <v>16</v>
      </c>
      <c r="G10" s="25">
        <f t="shared" si="0"/>
        <v>-14</v>
      </c>
      <c r="H10" s="25">
        <f>SUMIF(Lichchung!$G$2:$G$39,BXH_VSoloai!C10,Lichchung!$L$2:$L$39)+SUMIFS(Lichchung!$L$2:$L$39,Lichchung!$H$2:$H$39,BXH_VSoloai!C10,Lichchung!$L$2:$L$39,BXH_VSoloai!$J$1)</f>
        <v>0</v>
      </c>
      <c r="I10" s="25"/>
    </row>
    <row r="11" spans="1:10" x14ac:dyDescent="0.25">
      <c r="A11" s="9" t="s">
        <v>14</v>
      </c>
      <c r="B11" s="11" t="s">
        <v>42</v>
      </c>
      <c r="C11" s="9" t="s">
        <v>13</v>
      </c>
      <c r="D11" s="9">
        <f>COUNTIF(Lichchung!$G$2:$H$39,C11)</f>
        <v>4</v>
      </c>
      <c r="E11" s="9">
        <f>SUMIF(Lichchung!$G$2:$G$39,BXH_VSoloai!C11,Lichchung!$I$2:$I$39)+SUMIF(Lichchung!$H$2:$H$39,BXH_VSoloai!C11,Lichchung!$J$2:$J$39)</f>
        <v>18</v>
      </c>
      <c r="F11" s="9">
        <f>SUMIF(Lichchung!$G$2:$G$39,BXH_VSoloai!C11,Lichchung!$J$2:$J$39)+SUMIF(Lichchung!$H$2:$H$39,BXH_VSoloai!C11,Lichchung!$I$2:$I$39)</f>
        <v>2</v>
      </c>
      <c r="G11" s="9">
        <f t="shared" si="0"/>
        <v>16</v>
      </c>
      <c r="H11" s="9">
        <f>SUMIF(Lichchung!$G$2:$G$39,BXH_VSoloai!C11,Lichchung!$L$2:$L$39)+SUMIFS(Lichchung!$L$2:$L$39,Lichchung!$H$2:$H$39,BXH_VSoloai!C11,Lichchung!$L$2:$L$39,BXH_VSoloai!$J$1)</f>
        <v>10</v>
      </c>
      <c r="I11" s="9" t="s">
        <v>62</v>
      </c>
    </row>
    <row r="12" spans="1:10" x14ac:dyDescent="0.25">
      <c r="A12" s="9" t="s">
        <v>14</v>
      </c>
      <c r="B12" s="11" t="s">
        <v>42</v>
      </c>
      <c r="C12" s="9" t="s">
        <v>32</v>
      </c>
      <c r="D12" s="9">
        <f>COUNTIF(Lichchung!$G$2:$H$39,C12)</f>
        <v>4</v>
      </c>
      <c r="E12" s="9">
        <f>SUMIF(Lichchung!$G$2:$G$39,BXH_VSoloai!C12,Lichchung!$I$2:$I$39)+SUMIF(Lichchung!$H$2:$H$39,BXH_VSoloai!C12,Lichchung!$J$2:$J$39)</f>
        <v>12</v>
      </c>
      <c r="F12" s="9">
        <f>SUMIF(Lichchung!$G$2:$G$39,BXH_VSoloai!C12,Lichchung!$J$2:$J$39)+SUMIF(Lichchung!$H$2:$H$39,BXH_VSoloai!C12,Lichchung!$I$2:$I$39)</f>
        <v>11</v>
      </c>
      <c r="G12" s="9">
        <f>E12-F12</f>
        <v>1</v>
      </c>
      <c r="H12" s="9">
        <f>SUMIF(Lichchung!$G$2:$G$39,BXH_VSoloai!C12,Lichchung!$L$2:$L$39)+SUMIFS(Lichchung!$L$2:$L$39,Lichchung!$H$2:$H$39,BXH_VSoloai!C12,Lichchung!$L$2:$L$39,BXH_VSoloai!$J$1)</f>
        <v>7</v>
      </c>
      <c r="I12" s="9" t="s">
        <v>62</v>
      </c>
    </row>
    <row r="13" spans="1:10" x14ac:dyDescent="0.25">
      <c r="A13" s="9" t="s">
        <v>14</v>
      </c>
      <c r="B13" s="11" t="s">
        <v>42</v>
      </c>
      <c r="C13" s="9" t="s">
        <v>18</v>
      </c>
      <c r="D13" s="9">
        <f>COUNTIF(Lichchung!$G$2:$H$39,C13)</f>
        <v>4</v>
      </c>
      <c r="E13" s="9">
        <f>SUMIF(Lichchung!$G$2:$G$39,BXH_VSoloai!C13,Lichchung!$I$2:$I$39)+SUMIF(Lichchung!$H$2:$H$39,BXH_VSoloai!C13,Lichchung!$J$2:$J$39)</f>
        <v>8</v>
      </c>
      <c r="F13" s="9">
        <f>SUMIF(Lichchung!$G$2:$G$39,BXH_VSoloai!C13,Lichchung!$J$2:$J$39)+SUMIF(Lichchung!$H$2:$H$39,BXH_VSoloai!C13,Lichchung!$I$2:$I$39)</f>
        <v>9</v>
      </c>
      <c r="G13" s="9">
        <f t="shared" ref="G13:G17" si="1">E13-F13</f>
        <v>-1</v>
      </c>
      <c r="H13" s="9">
        <f>SUMIF(Lichchung!$G$2:$G$39,BXH_VSoloai!C13,Lichchung!$L$2:$L$39)+SUMIFS(Lichchung!$L$2:$L$39,Lichchung!$H$2:$H$39,BXH_VSoloai!C13,Lichchung!$L$2:$L$39,BXH_VSoloai!$J$1)</f>
        <v>6</v>
      </c>
      <c r="I13" s="9"/>
    </row>
    <row r="14" spans="1:10" x14ac:dyDescent="0.25">
      <c r="A14" s="9" t="s">
        <v>14</v>
      </c>
      <c r="B14" s="11" t="s">
        <v>42</v>
      </c>
      <c r="C14" s="9" t="s">
        <v>16</v>
      </c>
      <c r="D14" s="9">
        <f>COUNTIF(Lichchung!$G$2:$H$39,C14)</f>
        <v>4</v>
      </c>
      <c r="E14" s="9">
        <f>SUMIF(Lichchung!$G$2:$G$39,BXH_VSoloai!C14,Lichchung!$I$2:$I$39)+SUMIF(Lichchung!$H$2:$H$39,BXH_VSoloai!C14,Lichchung!$J$2:$J$39)</f>
        <v>12</v>
      </c>
      <c r="F14" s="9">
        <f>SUMIF(Lichchung!$G$2:$G$39,BXH_VSoloai!C14,Lichchung!$J$2:$J$39)+SUMIF(Lichchung!$H$2:$H$39,BXH_VSoloai!C14,Lichchung!$I$2:$I$39)</f>
        <v>14</v>
      </c>
      <c r="G14" s="9">
        <f t="shared" si="1"/>
        <v>-2</v>
      </c>
      <c r="H14" s="9">
        <f>SUMIF(Lichchung!$G$2:$G$39,BXH_VSoloai!C14,Lichchung!$L$2:$L$39)+SUMIFS(Lichchung!$L$2:$L$39,Lichchung!$H$2:$H$39,BXH_VSoloai!C14,Lichchung!$L$2:$L$39,BXH_VSoloai!$J$1)</f>
        <v>6</v>
      </c>
      <c r="I14" s="9"/>
    </row>
    <row r="15" spans="1:10" x14ac:dyDescent="0.25">
      <c r="A15" s="9" t="s">
        <v>14</v>
      </c>
      <c r="B15" s="11" t="s">
        <v>42</v>
      </c>
      <c r="C15" s="9" t="s">
        <v>24</v>
      </c>
      <c r="D15" s="9">
        <f>COUNTIF(Lichchung!$G$2:$H$39,C15)</f>
        <v>4</v>
      </c>
      <c r="E15" s="9">
        <f>SUMIF(Lichchung!$G$2:$G$39,BXH_VSoloai!C15,Lichchung!$I$2:$I$39)+SUMIF(Lichchung!$H$2:$H$39,BXH_VSoloai!C15,Lichchung!$J$2:$J$39)</f>
        <v>5</v>
      </c>
      <c r="F15" s="9">
        <f>SUMIF(Lichchung!$G$2:$G$39,BXH_VSoloai!C15,Lichchung!$J$2:$J$39)+SUMIF(Lichchung!$H$2:$H$39,BXH_VSoloai!C15,Lichchung!$I$2:$I$39)</f>
        <v>19</v>
      </c>
      <c r="G15" s="9">
        <f t="shared" si="1"/>
        <v>-14</v>
      </c>
      <c r="H15" s="9">
        <f>SUMIF(Lichchung!$G$2:$G$39,BXH_VSoloai!C15,Lichchung!$L$2:$L$39)+SUMIFS(Lichchung!$L$2:$L$39,Lichchung!$H$2:$H$39,BXH_VSoloai!C15,Lichchung!$L$2:$L$39,BXH_VSoloai!$J$1)</f>
        <v>0</v>
      </c>
      <c r="I15" s="9"/>
    </row>
    <row r="16" spans="1:10" x14ac:dyDescent="0.25">
      <c r="A16" s="25" t="s">
        <v>14</v>
      </c>
      <c r="B16" s="29" t="s">
        <v>44</v>
      </c>
      <c r="C16" s="25" t="s">
        <v>21</v>
      </c>
      <c r="D16" s="25">
        <f>COUNTIF(Lichchung!$G$2:$H$39,C16)</f>
        <v>3</v>
      </c>
      <c r="E16" s="25">
        <f>SUMIF(Lichchung!$G$2:$G$39,BXH_VSoloai!C16,Lichchung!$I$2:$I$39)+SUMIF(Lichchung!$H$2:$H$39,BXH_VSoloai!C16,Lichchung!$J$2:$J$39)</f>
        <v>6</v>
      </c>
      <c r="F16" s="25">
        <f>SUMIF(Lichchung!$G$2:$G$39,BXH_VSoloai!C16,Lichchung!$J$2:$J$39)+SUMIF(Lichchung!$H$2:$H$39,BXH_VSoloai!C16,Lichchung!$I$2:$I$39)</f>
        <v>0</v>
      </c>
      <c r="G16" s="25">
        <f t="shared" si="1"/>
        <v>6</v>
      </c>
      <c r="H16" s="25">
        <f>SUMIF(Lichchung!$G$2:$G$39,BXH_VSoloai!C16,Lichchung!$L$2:$L$39)+SUMIFS(Lichchung!$L$2:$L$39,Lichchung!$H$2:$H$39,BXH_VSoloai!C16,Lichchung!$L$2:$L$39,BXH_VSoloai!$J$1)</f>
        <v>9</v>
      </c>
      <c r="I16" s="25" t="s">
        <v>62</v>
      </c>
    </row>
    <row r="17" spans="1:9" x14ac:dyDescent="0.25">
      <c r="A17" s="25" t="s">
        <v>14</v>
      </c>
      <c r="B17" s="29" t="s">
        <v>44</v>
      </c>
      <c r="C17" s="25" t="s">
        <v>30</v>
      </c>
      <c r="D17" s="25">
        <f>COUNTIF(Lichchung!$G$2:$H$39,C17)</f>
        <v>3</v>
      </c>
      <c r="E17" s="25">
        <f>SUMIF(Lichchung!$G$2:$G$39,BXH_VSoloai!C17,Lichchung!$I$2:$I$39)+SUMIF(Lichchung!$H$2:$H$39,BXH_VSoloai!C17,Lichchung!$J$2:$J$39)</f>
        <v>5</v>
      </c>
      <c r="F17" s="25">
        <f>SUMIF(Lichchung!$G$2:$G$39,BXH_VSoloai!C17,Lichchung!$J$2:$J$39)+SUMIF(Lichchung!$H$2:$H$39,BXH_VSoloai!C17,Lichchung!$I$2:$I$39)</f>
        <v>3</v>
      </c>
      <c r="G17" s="25">
        <f t="shared" si="1"/>
        <v>2</v>
      </c>
      <c r="H17" s="25">
        <f>SUMIF(Lichchung!$G$2:$G$39,BXH_VSoloai!C17,Lichchung!$L$2:$L$39)+SUMIFS(Lichchung!$L$2:$L$39,Lichchung!$H$2:$H$39,BXH_VSoloai!C17,Lichchung!$L$2:$L$39,BXH_VSoloai!$J$1)</f>
        <v>6</v>
      </c>
      <c r="I17" s="25" t="s">
        <v>62</v>
      </c>
    </row>
    <row r="18" spans="1:9" x14ac:dyDescent="0.25">
      <c r="A18" s="25" t="s">
        <v>14</v>
      </c>
      <c r="B18" s="29" t="s">
        <v>44</v>
      </c>
      <c r="C18" s="25" t="s">
        <v>20</v>
      </c>
      <c r="D18" s="25">
        <f>COUNTIF(Lichchung!$G$2:$H$39,C18)</f>
        <v>3</v>
      </c>
      <c r="E18" s="25">
        <f>SUMIF(Lichchung!$G$2:$G$39,BXH_VSoloai!C18,Lichchung!$I$2:$I$39)+SUMIF(Lichchung!$H$2:$H$39,BXH_VSoloai!C18,Lichchung!$J$2:$J$39)</f>
        <v>2</v>
      </c>
      <c r="F18" s="25">
        <f>SUMIF(Lichchung!$G$2:$G$39,BXH_VSoloai!C18,Lichchung!$J$2:$J$39)+SUMIF(Lichchung!$H$2:$H$39,BXH_VSoloai!C18,Lichchung!$I$2:$I$39)</f>
        <v>4</v>
      </c>
      <c r="G18" s="25">
        <f>E18-F18</f>
        <v>-2</v>
      </c>
      <c r="H18" s="25">
        <f>SUMIF(Lichchung!$G$2:$G$39,BXH_VSoloai!C18,Lichchung!$L$2:$L$39)+SUMIFS(Lichchung!$L$2:$L$39,Lichchung!$H$2:$H$39,BXH_VSoloai!C18,Lichchung!$L$2:$L$39,BXH_VSoloai!$J$1)</f>
        <v>3</v>
      </c>
      <c r="I18" s="25"/>
    </row>
    <row r="19" spans="1:9" x14ac:dyDescent="0.25">
      <c r="A19" s="25" t="s">
        <v>14</v>
      </c>
      <c r="B19" s="29" t="s">
        <v>44</v>
      </c>
      <c r="C19" s="25" t="s">
        <v>22</v>
      </c>
      <c r="D19" s="25">
        <f>COUNTIF(Lichchung!$G$2:$H$39,C19)</f>
        <v>3</v>
      </c>
      <c r="E19" s="25">
        <f>SUMIF(Lichchung!$G$2:$G$39,BXH_VSoloai!C19,Lichchung!$I$2:$I$39)+SUMIF(Lichchung!$H$2:$H$39,BXH_VSoloai!C19,Lichchung!$J$2:$J$39)</f>
        <v>0</v>
      </c>
      <c r="F19" s="25">
        <f>SUMIF(Lichchung!$G$2:$G$39,BXH_VSoloai!C19,Lichchung!$J$2:$J$39)+SUMIF(Lichchung!$H$2:$H$39,BXH_VSoloai!C19,Lichchung!$I$2:$I$39)</f>
        <v>6</v>
      </c>
      <c r="G19" s="25">
        <f t="shared" ref="G19:G22" si="2">E19-F19</f>
        <v>-6</v>
      </c>
      <c r="H19" s="25">
        <f>SUMIF(Lichchung!$G$2:$G$39,BXH_VSoloai!C19,Lichchung!$L$2:$L$39)+SUMIFS(Lichchung!$L$2:$L$39,Lichchung!$H$2:$H$39,BXH_VSoloai!C19,Lichchung!$L$2:$L$39,BXH_VSoloai!$J$1)</f>
        <v>0</v>
      </c>
      <c r="I19" s="25"/>
    </row>
    <row r="20" spans="1:9" x14ac:dyDescent="0.25">
      <c r="A20" s="9" t="s">
        <v>14</v>
      </c>
      <c r="B20" s="11" t="s">
        <v>45</v>
      </c>
      <c r="C20" s="9" t="s">
        <v>15</v>
      </c>
      <c r="D20" s="9">
        <f>COUNTIF(Lichchung!$G$2:$H$39,C20)</f>
        <v>3</v>
      </c>
      <c r="E20" s="9">
        <f>SUMIF(Lichchung!$G$2:$G$39,BXH_VSoloai!C20,Lichchung!$I$2:$I$39)+SUMIF(Lichchung!$H$2:$H$39,BXH_VSoloai!C20,Lichchung!$J$2:$J$39)</f>
        <v>3</v>
      </c>
      <c r="F20" s="9">
        <f>SUMIF(Lichchung!$G$2:$G$39,BXH_VSoloai!C20,Lichchung!$J$2:$J$39)+SUMIF(Lichchung!$H$2:$H$39,BXH_VSoloai!C20,Lichchung!$I$2:$I$39)</f>
        <v>3</v>
      </c>
      <c r="G20" s="9">
        <f t="shared" si="2"/>
        <v>0</v>
      </c>
      <c r="H20" s="9">
        <f>SUMIF(Lichchung!$G$2:$G$39,BXH_VSoloai!C20,Lichchung!$L$2:$L$39)+SUMIFS(Lichchung!$L$2:$L$39,Lichchung!$H$2:$H$39,BXH_VSoloai!C20,Lichchung!$L$2:$L$39,BXH_VSoloai!$J$1)</f>
        <v>4</v>
      </c>
      <c r="I20" s="9" t="s">
        <v>62</v>
      </c>
    </row>
    <row r="21" spans="1:9" x14ac:dyDescent="0.25">
      <c r="A21" s="9" t="s">
        <v>14</v>
      </c>
      <c r="B21" s="11" t="s">
        <v>45</v>
      </c>
      <c r="C21" s="9" t="s">
        <v>29</v>
      </c>
      <c r="D21" s="9">
        <f>COUNTIF(Lichchung!$G$2:$H$39,C21)</f>
        <v>3</v>
      </c>
      <c r="E21" s="9">
        <f>SUMIF(Lichchung!$G$2:$G$39,BXH_VSoloai!C21,Lichchung!$I$2:$I$39)+SUMIF(Lichchung!$H$2:$H$39,BXH_VSoloai!C21,Lichchung!$J$2:$J$39)</f>
        <v>7</v>
      </c>
      <c r="F21" s="9">
        <f>SUMIF(Lichchung!$G$2:$G$39,BXH_VSoloai!C21,Lichchung!$J$2:$J$39)+SUMIF(Lichchung!$H$2:$H$39,BXH_VSoloai!C21,Lichchung!$I$2:$I$39)</f>
        <v>8</v>
      </c>
      <c r="G21" s="9">
        <f t="shared" si="2"/>
        <v>-1</v>
      </c>
      <c r="H21" s="9">
        <f>SUMIF(Lichchung!$G$2:$G$39,BXH_VSoloai!C21,Lichchung!$L$2:$L$39)+SUMIFS(Lichchung!$L$2:$L$39,Lichchung!$H$2:$H$39,BXH_VSoloai!C21,Lichchung!$L$2:$L$39,BXH_VSoloai!$J$1)</f>
        <v>4</v>
      </c>
      <c r="I21" s="9"/>
    </row>
    <row r="22" spans="1:9" x14ac:dyDescent="0.25">
      <c r="A22" s="9" t="s">
        <v>14</v>
      </c>
      <c r="B22" s="11" t="s">
        <v>45</v>
      </c>
      <c r="C22" s="9" t="s">
        <v>19</v>
      </c>
      <c r="D22" s="9">
        <f>COUNTIF(Lichchung!$G$2:$H$39,C22)</f>
        <v>3</v>
      </c>
      <c r="E22" s="9">
        <f>SUMIF(Lichchung!$G$2:$G$39,BXH_VSoloai!C22,Lichchung!$I$2:$I$39)+SUMIF(Lichchung!$H$2:$H$39,BXH_VSoloai!C22,Lichchung!$J$2:$J$39)</f>
        <v>7</v>
      </c>
      <c r="F22" s="9">
        <f>SUMIF(Lichchung!$G$2:$G$39,BXH_VSoloai!C22,Lichchung!$J$2:$J$39)+SUMIF(Lichchung!$H$2:$H$39,BXH_VSoloai!C22,Lichchung!$I$2:$I$39)</f>
        <v>4</v>
      </c>
      <c r="G22" s="9">
        <f t="shared" si="2"/>
        <v>3</v>
      </c>
      <c r="H22" s="9">
        <f>SUMIF(Lichchung!$G$2:$G$39,BXH_VSoloai!C22,Lichchung!$L$2:$L$39)+SUMIFS(Lichchung!$L$2:$L$39,Lichchung!$H$2:$H$39,BXH_VSoloai!C22,Lichchung!$L$2:$L$39,BXH_VSoloai!$J$1)</f>
        <v>6</v>
      </c>
      <c r="I22" s="9" t="s">
        <v>62</v>
      </c>
    </row>
    <row r="23" spans="1:9" x14ac:dyDescent="0.25">
      <c r="A23" s="9" t="s">
        <v>14</v>
      </c>
      <c r="B23" s="11" t="s">
        <v>45</v>
      </c>
      <c r="C23" s="9" t="s">
        <v>35</v>
      </c>
      <c r="D23" s="9">
        <f>COUNTIF(Lichchung!$G$2:$H$39,C23)</f>
        <v>3</v>
      </c>
      <c r="E23" s="9">
        <f>SUMIF(Lichchung!$G$2:$G$39,BXH_VSoloai!C23,Lichchung!$I$2:$I$39)+SUMIF(Lichchung!$H$2:$H$39,BXH_VSoloai!C23,Lichchung!$J$2:$J$39)</f>
        <v>6</v>
      </c>
      <c r="F23" s="9">
        <f>SUMIF(Lichchung!$G$2:$G$39,BXH_VSoloai!C23,Lichchung!$J$2:$J$39)+SUMIF(Lichchung!$H$2:$H$39,BXH_VSoloai!C23,Lichchung!$I$2:$I$39)</f>
        <v>8</v>
      </c>
      <c r="G23" s="9">
        <f>E23-F23</f>
        <v>-2</v>
      </c>
      <c r="H23" s="9">
        <f>SUMIF(Lichchung!$G$2:$G$39,BXH_VSoloai!C23,Lichchung!$L$2:$L$39)+SUMIFS(Lichchung!$L$2:$L$39,Lichchung!$H$2:$H$39,BXH_VSoloai!C23,Lichchung!$L$2:$L$39,BXH_VSoloai!$J$1)</f>
        <v>3</v>
      </c>
      <c r="I23" s="9"/>
    </row>
    <row r="24" spans="1:9" x14ac:dyDescent="0.25">
      <c r="A24" s="24" t="s">
        <v>36</v>
      </c>
      <c r="B24" s="26" t="s">
        <v>46</v>
      </c>
      <c r="C24" s="24" t="s">
        <v>28</v>
      </c>
      <c r="D24" s="24">
        <f>COUNTIF(Lichchung!$G$40:$H$79,C24)</f>
        <v>4</v>
      </c>
      <c r="E24" s="24">
        <f>SUMIF(Lichchung!$G$40:$G$80,BXH_VSoloai!C24,Lichchung!$I$40:$I$80)+SUMIF(Lichchung!$H$40:$H$80,BXH_VSoloai!C24,Lichchung!$J$40:$J$80)</f>
        <v>7</v>
      </c>
      <c r="F24" s="24">
        <f>SUMIF(Lichchung!$G$40:$G$80,BXH_VSoloai!C24,Lichchung!$J$40:$J$80)+SUMIF(Lichchung!$H$40:$H$80,BXH_VSoloai!C24,Lichchung!$I$40:$I$80)</f>
        <v>2</v>
      </c>
      <c r="G24" s="24">
        <f>E24-F24</f>
        <v>5</v>
      </c>
      <c r="H24" s="24">
        <f>SUMIF(Lichchung!$G$40:$G$79,BXH_VSoloai!C24,Lichchung!$L$40:$L$79)+SUMIFS(Lichchung!$L$40:$L$79,Lichchung!$H$40:$H$79,BXH_VSoloai!C24,Lichchung!$L$40:$L$79,BXH_VSoloai!$J$1)</f>
        <v>10</v>
      </c>
      <c r="I24" s="24" t="s">
        <v>62</v>
      </c>
    </row>
    <row r="25" spans="1:9" x14ac:dyDescent="0.25">
      <c r="A25" s="24" t="s">
        <v>36</v>
      </c>
      <c r="B25" s="26" t="s">
        <v>46</v>
      </c>
      <c r="C25" s="24" t="s">
        <v>13</v>
      </c>
      <c r="D25" s="24">
        <f>COUNTIF(Lichchung!$G$40:$H$79,C25)</f>
        <v>4</v>
      </c>
      <c r="E25" s="24">
        <f>SUMIF(Lichchung!$G$40:$G$80,BXH_VSoloai!C25,Lichchung!$I$40:$I$80)+SUMIF(Lichchung!$H$40:$H$80,BXH_VSoloai!C25,Lichchung!$J$40:$J$80)</f>
        <v>7</v>
      </c>
      <c r="F25" s="24">
        <f>SUMIF(Lichchung!$G$40:$G$80,BXH_VSoloai!C25,Lichchung!$J$40:$J$80)+SUMIF(Lichchung!$H$40:$H$80,BXH_VSoloai!C25,Lichchung!$I$40:$I$80)</f>
        <v>0</v>
      </c>
      <c r="G25" s="24">
        <f t="shared" ref="G25:G34" si="3">E25-F25</f>
        <v>7</v>
      </c>
      <c r="H25" s="24">
        <f>SUMIF(Lichchung!$G$40:$G$79,BXH_VSoloai!C25,Lichchung!$L$40:$L$79)+SUMIFS(Lichchung!$L$40:$L$79,Lichchung!$H$40:$H$79,BXH_VSoloai!C25,Lichchung!$L$40:$L$79,BXH_VSoloai!$J$1)</f>
        <v>8</v>
      </c>
      <c r="I25" s="24" t="s">
        <v>62</v>
      </c>
    </row>
    <row r="26" spans="1:9" x14ac:dyDescent="0.25">
      <c r="A26" s="24" t="s">
        <v>36</v>
      </c>
      <c r="B26" s="26" t="s">
        <v>46</v>
      </c>
      <c r="C26" s="24" t="s">
        <v>20</v>
      </c>
      <c r="D26" s="24">
        <f>COUNTIF(Lichchung!$G$40:$H$79,C26)</f>
        <v>4</v>
      </c>
      <c r="E26" s="24">
        <f>SUMIF(Lichchung!$G$40:$G$80,BXH_VSoloai!C26,Lichchung!$I$40:$I$80)+SUMIF(Lichchung!$H$40:$H$80,BXH_VSoloai!C26,Lichchung!$J$40:$J$80)</f>
        <v>5</v>
      </c>
      <c r="F26" s="24">
        <f>SUMIF(Lichchung!$G$40:$G$80,BXH_VSoloai!C26,Lichchung!$J$40:$J$80)+SUMIF(Lichchung!$H$40:$H$80,BXH_VSoloai!C26,Lichchung!$I$40:$I$80)</f>
        <v>8</v>
      </c>
      <c r="G26" s="24">
        <f t="shared" si="3"/>
        <v>-3</v>
      </c>
      <c r="H26" s="24">
        <f>SUMIF(Lichchung!$G$40:$G$79,BXH_VSoloai!C26,Lichchung!$L$40:$L$79)+SUMIFS(Lichchung!$L$40:$L$79,Lichchung!$H$40:$H$79,BXH_VSoloai!C26,Lichchung!$L$40:$L$79,BXH_VSoloai!$J$1)</f>
        <v>6</v>
      </c>
      <c r="I26" s="24"/>
    </row>
    <row r="27" spans="1:9" x14ac:dyDescent="0.25">
      <c r="A27" s="24" t="s">
        <v>36</v>
      </c>
      <c r="B27" s="26" t="s">
        <v>46</v>
      </c>
      <c r="C27" s="24" t="s">
        <v>26</v>
      </c>
      <c r="D27" s="24">
        <f>COUNTIF(Lichchung!$G$40:$H$79,C27)</f>
        <v>4</v>
      </c>
      <c r="E27" s="24">
        <f>SUMIF(Lichchung!$G$40:$G$80,BXH_VSoloai!C27,Lichchung!$I$40:$I$80)+SUMIF(Lichchung!$H$40:$H$80,BXH_VSoloai!C27,Lichchung!$J$40:$J$80)</f>
        <v>0</v>
      </c>
      <c r="F27" s="24">
        <f>SUMIF(Lichchung!$G$40:$G$80,BXH_VSoloai!C27,Lichchung!$J$40:$J$80)+SUMIF(Lichchung!$H$40:$H$80,BXH_VSoloai!C27,Lichchung!$I$40:$I$80)</f>
        <v>2</v>
      </c>
      <c r="G27" s="24">
        <f t="shared" si="3"/>
        <v>-2</v>
      </c>
      <c r="H27" s="24">
        <f>SUMIF(Lichchung!$G$40:$G$79,BXH_VSoloai!C27,Lichchung!$L$40:$L$79)+SUMIFS(Lichchung!$L$40:$L$79,Lichchung!$H$40:$H$79,BXH_VSoloai!C27,Lichchung!$L$40:$L$79,BXH_VSoloai!$J$1)</f>
        <v>4</v>
      </c>
      <c r="I27" s="24"/>
    </row>
    <row r="28" spans="1:9" x14ac:dyDescent="0.25">
      <c r="A28" s="24" t="s">
        <v>36</v>
      </c>
      <c r="B28" s="26" t="s">
        <v>46</v>
      </c>
      <c r="C28" s="24" t="s">
        <v>29</v>
      </c>
      <c r="D28" s="24">
        <f>COUNTIF(Lichchung!$G$40:$H$79,C28)</f>
        <v>4</v>
      </c>
      <c r="E28" s="24">
        <f>SUMIF(Lichchung!$G$40:$G$80,BXH_VSoloai!C28,Lichchung!$I$40:$I$80)+SUMIF(Lichchung!$H$40:$H$80,BXH_VSoloai!C28,Lichchung!$J$40:$J$80)</f>
        <v>2</v>
      </c>
      <c r="F28" s="24">
        <f>SUMIF(Lichchung!$G$40:$G$80,BXH_VSoloai!C28,Lichchung!$J$40:$J$80)+SUMIF(Lichchung!$H$40:$H$80,BXH_VSoloai!C28,Lichchung!$I$40:$I$80)</f>
        <v>9</v>
      </c>
      <c r="G28" s="24">
        <f t="shared" si="3"/>
        <v>-7</v>
      </c>
      <c r="H28" s="24">
        <f>SUMIF(Lichchung!$G$40:$G$79,BXH_VSoloai!C28,Lichchung!$L$40:$L$79)+SUMIFS(Lichchung!$L$40:$L$79,Lichchung!$H$40:$H$79,BXH_VSoloai!C28,Lichchung!$L$40:$L$79,BXH_VSoloai!$J$1)</f>
        <v>0</v>
      </c>
      <c r="I28" s="24"/>
    </row>
    <row r="29" spans="1:9" x14ac:dyDescent="0.25">
      <c r="A29" s="27" t="s">
        <v>36</v>
      </c>
      <c r="B29" s="28" t="s">
        <v>49</v>
      </c>
      <c r="C29" s="27" t="s">
        <v>31</v>
      </c>
      <c r="D29" s="27">
        <f>COUNTIF(Lichchung!$G$40:$H$79,C29)</f>
        <v>3</v>
      </c>
      <c r="E29" s="27">
        <f>SUMIF(Lichchung!$G$40:$G$80,BXH_VSoloai!C29,Lichchung!$I$40:$I$80)+SUMIF(Lichchung!$H$40:$H$80,BXH_VSoloai!C29,Lichchung!$J$40:$J$80)</f>
        <v>8</v>
      </c>
      <c r="F29" s="27">
        <f>SUMIF(Lichchung!$G$40:$G$80,BXH_VSoloai!C29,Lichchung!$J$40:$J$80)+SUMIF(Lichchung!$H$40:$H$80,BXH_VSoloai!C29,Lichchung!$I$40:$I$80)</f>
        <v>3</v>
      </c>
      <c r="G29" s="27">
        <f t="shared" si="3"/>
        <v>5</v>
      </c>
      <c r="H29" s="27">
        <f>SUMIF(Lichchung!$G$40:$G$79,BXH_VSoloai!C29,Lichchung!$L$40:$L$79)+SUMIFS(Lichchung!$L$40:$L$79,Lichchung!$H$40:$H$79,BXH_VSoloai!C29,Lichchung!$L$40:$L$79,BXH_VSoloai!$J$1)</f>
        <v>9</v>
      </c>
      <c r="I29" s="27" t="s">
        <v>62</v>
      </c>
    </row>
    <row r="30" spans="1:9" x14ac:dyDescent="0.25">
      <c r="A30" s="27" t="s">
        <v>36</v>
      </c>
      <c r="B30" s="28" t="s">
        <v>49</v>
      </c>
      <c r="C30" s="27" t="s">
        <v>16</v>
      </c>
      <c r="D30" s="27">
        <f>COUNTIF(Lichchung!$G$40:$H$79,C30)</f>
        <v>3</v>
      </c>
      <c r="E30" s="27">
        <f>SUMIF(Lichchung!$G$40:$G$80,BXH_VSoloai!C30,Lichchung!$I$40:$I$80)+SUMIF(Lichchung!$H$40:$H$80,BXH_VSoloai!C30,Lichchung!$J$40:$J$80)</f>
        <v>8</v>
      </c>
      <c r="F30" s="27">
        <f>SUMIF(Lichchung!$G$40:$G$80,BXH_VSoloai!C30,Lichchung!$J$40:$J$80)+SUMIF(Lichchung!$H$40:$H$80,BXH_VSoloai!C30,Lichchung!$I$40:$I$80)</f>
        <v>2</v>
      </c>
      <c r="G30" s="27">
        <f t="shared" si="3"/>
        <v>6</v>
      </c>
      <c r="H30" s="27">
        <f>SUMIF(Lichchung!$G$40:$G$79,BXH_VSoloai!C30,Lichchung!$L$40:$L$79)+SUMIFS(Lichchung!$L$40:$L$79,Lichchung!$H$40:$H$79,BXH_VSoloai!C30,Lichchung!$L$40:$L$79,BXH_VSoloai!$J$1)</f>
        <v>6</v>
      </c>
      <c r="I30" s="27" t="s">
        <v>62</v>
      </c>
    </row>
    <row r="31" spans="1:9" x14ac:dyDescent="0.25">
      <c r="A31" s="27" t="s">
        <v>36</v>
      </c>
      <c r="B31" s="28" t="s">
        <v>49</v>
      </c>
      <c r="C31" s="27" t="s">
        <v>30</v>
      </c>
      <c r="D31" s="27">
        <f>COUNTIF(Lichchung!$G$40:$H$79,C31)</f>
        <v>3</v>
      </c>
      <c r="E31" s="27">
        <f>SUMIF(Lichchung!$G$40:$G$80,BXH_VSoloai!C31,Lichchung!$I$40:$I$80)+SUMIF(Lichchung!$H$40:$H$80,BXH_VSoloai!C31,Lichchung!$J$40:$J$80)</f>
        <v>6</v>
      </c>
      <c r="F31" s="27">
        <f>SUMIF(Lichchung!$G$40:$G$80,BXH_VSoloai!C31,Lichchung!$J$40:$J$80)+SUMIF(Lichchung!$H$40:$H$80,BXH_VSoloai!C31,Lichchung!$I$40:$I$80)</f>
        <v>7</v>
      </c>
      <c r="G31" s="27">
        <f t="shared" si="3"/>
        <v>-1</v>
      </c>
      <c r="H31" s="27">
        <f>SUMIF(Lichchung!$G$40:$G$79,BXH_VSoloai!C31,Lichchung!$L$40:$L$79)+SUMIFS(Lichchung!$L$40:$L$79,Lichchung!$H$40:$H$79,BXH_VSoloai!C31,Lichchung!$L$40:$L$79,BXH_VSoloai!$J$1)</f>
        <v>3</v>
      </c>
      <c r="I31" s="27"/>
    </row>
    <row r="32" spans="1:9" x14ac:dyDescent="0.25">
      <c r="A32" s="27" t="s">
        <v>36</v>
      </c>
      <c r="B32" s="28" t="s">
        <v>49</v>
      </c>
      <c r="C32" s="27" t="s">
        <v>34</v>
      </c>
      <c r="D32" s="27">
        <f>COUNTIF(Lichchung!$G$40:$H$79,C32)</f>
        <v>3</v>
      </c>
      <c r="E32" s="27">
        <f>SUMIF(Lichchung!$G$40:$G$80,BXH_VSoloai!C32,Lichchung!$I$40:$I$80)+SUMIF(Lichchung!$H$40:$H$80,BXH_VSoloai!C32,Lichchung!$J$40:$J$80)</f>
        <v>0</v>
      </c>
      <c r="F32" s="27">
        <f>SUMIF(Lichchung!$G$40:$G$80,BXH_VSoloai!C32,Lichchung!$J$40:$J$80)+SUMIF(Lichchung!$H$40:$H$80,BXH_VSoloai!C32,Lichchung!$I$40:$I$80)</f>
        <v>10</v>
      </c>
      <c r="G32" s="27">
        <f t="shared" si="3"/>
        <v>-10</v>
      </c>
      <c r="H32" s="27">
        <f>SUMIF(Lichchung!$G$40:$G$79,BXH_VSoloai!C32,Lichchung!$L$40:$L$79)+SUMIFS(Lichchung!$L$40:$L$79,Lichchung!$H$40:$H$79,BXH_VSoloai!C32,Lichchung!$L$40:$L$79,BXH_VSoloai!$J$1)</f>
        <v>0</v>
      </c>
      <c r="I32" s="27"/>
    </row>
    <row r="33" spans="1:9" x14ac:dyDescent="0.25">
      <c r="A33" s="24" t="s">
        <v>36</v>
      </c>
      <c r="B33" s="26" t="s">
        <v>48</v>
      </c>
      <c r="C33" s="24" t="s">
        <v>33</v>
      </c>
      <c r="D33" s="24">
        <f>COUNTIF(Lichchung!$G$40:$H$79,C33)</f>
        <v>4</v>
      </c>
      <c r="E33" s="24">
        <f>SUMIF(Lichchung!$G$40:$G$80,BXH_VSoloai!C33,Lichchung!$I$40:$I$80)+SUMIF(Lichchung!$H$40:$H$80,BXH_VSoloai!C33,Lichchung!$J$40:$J$80)</f>
        <v>7</v>
      </c>
      <c r="F33" s="24">
        <f>SUMIF(Lichchung!$G$40:$G$80,BXH_VSoloai!C33,Lichchung!$J$40:$J$80)+SUMIF(Lichchung!$H$40:$H$80,BXH_VSoloai!C33,Lichchung!$I$40:$I$80)</f>
        <v>3</v>
      </c>
      <c r="G33" s="24">
        <f t="shared" si="3"/>
        <v>4</v>
      </c>
      <c r="H33" s="24">
        <f>SUMIF(Lichchung!$G$40:$G$79,BXH_VSoloai!C33,Lichchung!$L$40:$L$79)+SUMIFS(Lichchung!$L$40:$L$79,Lichchung!$H$40:$H$79,BXH_VSoloai!C33,Lichchung!$L$40:$L$79,BXH_VSoloai!$J$1)</f>
        <v>8</v>
      </c>
      <c r="I33" s="24" t="s">
        <v>62</v>
      </c>
    </row>
    <row r="34" spans="1:9" x14ac:dyDescent="0.25">
      <c r="A34" s="24" t="s">
        <v>36</v>
      </c>
      <c r="B34" s="26" t="s">
        <v>48</v>
      </c>
      <c r="C34" s="24" t="s">
        <v>24</v>
      </c>
      <c r="D34" s="24">
        <f>COUNTIF(Lichchung!$G$40:$H$79,C34)</f>
        <v>4</v>
      </c>
      <c r="E34" s="24">
        <f>SUMIF(Lichchung!$G$40:$G$80,BXH_VSoloai!C34,Lichchung!$I$40:$I$80)+SUMIF(Lichchung!$H$40:$H$80,BXH_VSoloai!C34,Lichchung!$J$40:$J$80)</f>
        <v>5</v>
      </c>
      <c r="F34" s="24">
        <f>SUMIF(Lichchung!$G$40:$G$80,BXH_VSoloai!C34,Lichchung!$J$40:$J$80)+SUMIF(Lichchung!$H$40:$H$80,BXH_VSoloai!C34,Lichchung!$I$40:$I$80)</f>
        <v>5</v>
      </c>
      <c r="G34" s="24">
        <f t="shared" si="3"/>
        <v>0</v>
      </c>
      <c r="H34" s="24">
        <f>SUMIF(Lichchung!$G$40:$G$79,BXH_VSoloai!C34,Lichchung!$L$40:$L$79)+SUMIFS(Lichchung!$L$40:$L$79,Lichchung!$H$40:$H$79,BXH_VSoloai!C34,Lichchung!$L$40:$L$79,BXH_VSoloai!$J$1)</f>
        <v>7</v>
      </c>
      <c r="I34" s="24" t="s">
        <v>62</v>
      </c>
    </row>
    <row r="35" spans="1:9" x14ac:dyDescent="0.25">
      <c r="A35" s="24" t="s">
        <v>36</v>
      </c>
      <c r="B35" s="26" t="s">
        <v>48</v>
      </c>
      <c r="C35" s="24" t="s">
        <v>25</v>
      </c>
      <c r="D35" s="24">
        <f>COUNTIF(Lichchung!$G$40:$H$79,C35)</f>
        <v>4</v>
      </c>
      <c r="E35" s="24">
        <f>SUMIF(Lichchung!$G$40:$G$80,BXH_VSoloai!C35,Lichchung!$I$40:$I$80)+SUMIF(Lichchung!$H$40:$H$80,BXH_VSoloai!C35,Lichchung!$J$40:$J$80)</f>
        <v>4</v>
      </c>
      <c r="F35" s="24">
        <f>SUMIF(Lichchung!$G$40:$G$80,BXH_VSoloai!C35,Lichchung!$J$40:$J$80)+SUMIF(Lichchung!$H$40:$H$80,BXH_VSoloai!C35,Lichchung!$I$40:$I$80)</f>
        <v>2</v>
      </c>
      <c r="G35" s="24">
        <f>E35-F35</f>
        <v>2</v>
      </c>
      <c r="H35" s="24">
        <f>SUMIF(Lichchung!$G$40:$G$79,BXH_VSoloai!C35,Lichchung!$L$40:$L$79)+SUMIFS(Lichchung!$L$40:$L$79,Lichchung!$H$40:$H$79,BXH_VSoloai!C35,Lichchung!$L$40:$L$79,BXH_VSoloai!$J$1)</f>
        <v>6</v>
      </c>
      <c r="I35" s="24"/>
    </row>
    <row r="36" spans="1:9" x14ac:dyDescent="0.25">
      <c r="A36" s="24" t="s">
        <v>36</v>
      </c>
      <c r="B36" s="26" t="s">
        <v>48</v>
      </c>
      <c r="C36" s="24" t="s">
        <v>27</v>
      </c>
      <c r="D36" s="24">
        <f>COUNTIF(Lichchung!$G$40:$H$79,C36)</f>
        <v>4</v>
      </c>
      <c r="E36" s="24">
        <f>SUMIF(Lichchung!$G$40:$G$80,BXH_VSoloai!C36,Lichchung!$I$40:$I$80)+SUMIF(Lichchung!$H$40:$H$80,BXH_VSoloai!C36,Lichchung!$J$40:$J$80)</f>
        <v>3</v>
      </c>
      <c r="F36" s="24">
        <f>SUMIF(Lichchung!$G$40:$G$80,BXH_VSoloai!C36,Lichchung!$J$40:$J$80)+SUMIF(Lichchung!$H$40:$H$80,BXH_VSoloai!C36,Lichchung!$I$40:$I$80)</f>
        <v>6</v>
      </c>
      <c r="G36" s="24">
        <f t="shared" ref="G36:G43" si="4">E36-F36</f>
        <v>-3</v>
      </c>
      <c r="H36" s="24">
        <f>SUMIF(Lichchung!$G$40:$G$79,BXH_VSoloai!C36,Lichchung!$L$40:$L$79)+SUMIFS(Lichchung!$L$40:$L$79,Lichchung!$H$40:$H$79,BXH_VSoloai!C36,Lichchung!$L$40:$L$79,BXH_VSoloai!$J$1)</f>
        <v>3</v>
      </c>
      <c r="I36" s="24"/>
    </row>
    <row r="37" spans="1:9" x14ac:dyDescent="0.25">
      <c r="A37" s="24" t="s">
        <v>36</v>
      </c>
      <c r="B37" s="26" t="s">
        <v>48</v>
      </c>
      <c r="C37" s="24" t="s">
        <v>22</v>
      </c>
      <c r="D37" s="24">
        <f>COUNTIF(Lichchung!$G$40:$H$79,C37)</f>
        <v>4</v>
      </c>
      <c r="E37" s="24">
        <f>SUMIF(Lichchung!$G$40:$G$80,BXH_VSoloai!C37,Lichchung!$I$40:$I$80)+SUMIF(Lichchung!$H$40:$H$80,BXH_VSoloai!C37,Lichchung!$J$40:$J$80)</f>
        <v>2</v>
      </c>
      <c r="F37" s="24">
        <f>SUMIF(Lichchung!$G$40:$G$80,BXH_VSoloai!C37,Lichchung!$J$40:$J$80)+SUMIF(Lichchung!$H$40:$H$80,BXH_VSoloai!C37,Lichchung!$I$40:$I$80)</f>
        <v>5</v>
      </c>
      <c r="G37" s="24">
        <f t="shared" si="4"/>
        <v>-3</v>
      </c>
      <c r="H37" s="24">
        <f>SUMIF(Lichchung!$G$40:$G$79,BXH_VSoloai!C37,Lichchung!$L$40:$L$79)+SUMIFS(Lichchung!$L$40:$L$79,Lichchung!$H$40:$H$79,BXH_VSoloai!C37,Lichchung!$L$40:$L$79,BXH_VSoloai!$J$1)</f>
        <v>2</v>
      </c>
      <c r="I37" s="24"/>
    </row>
    <row r="38" spans="1:9" x14ac:dyDescent="0.25">
      <c r="A38" s="27" t="s">
        <v>36</v>
      </c>
      <c r="B38" s="28" t="s">
        <v>50</v>
      </c>
      <c r="C38" s="27" t="s">
        <v>17</v>
      </c>
      <c r="D38" s="27">
        <f>COUNTIF(Lichchung!$G$40:$H$79,C38)</f>
        <v>3</v>
      </c>
      <c r="E38" s="27">
        <f>SUMIF(Lichchung!$G$40:$G$80,BXH_VSoloai!C38,Lichchung!$I$40:$I$80)+SUMIF(Lichchung!$H$40:$H$80,BXH_VSoloai!C38,Lichchung!$J$40:$J$80)</f>
        <v>18</v>
      </c>
      <c r="F38" s="27">
        <f>SUMIF(Lichchung!$G$40:$G$80,BXH_VSoloai!C38,Lichchung!$J$40:$J$80)+SUMIF(Lichchung!$H$40:$H$80,BXH_VSoloai!C38,Lichchung!$I$40:$I$80)</f>
        <v>0</v>
      </c>
      <c r="G38" s="27">
        <f t="shared" si="4"/>
        <v>18</v>
      </c>
      <c r="H38" s="27">
        <f>SUMIF(Lichchung!$G$40:$G$79,BXH_VSoloai!C38,Lichchung!$L$40:$L$79)+SUMIFS(Lichchung!$L$40:$L$79,Lichchung!$H$40:$H$79,BXH_VSoloai!C38,Lichchung!$L$40:$L$79,BXH_VSoloai!$J$1)</f>
        <v>9</v>
      </c>
      <c r="I38" s="27" t="s">
        <v>62</v>
      </c>
    </row>
    <row r="39" spans="1:9" x14ac:dyDescent="0.25">
      <c r="A39" s="27" t="s">
        <v>36</v>
      </c>
      <c r="B39" s="28" t="s">
        <v>50</v>
      </c>
      <c r="C39" s="27" t="s">
        <v>19</v>
      </c>
      <c r="D39" s="27">
        <f>COUNTIF(Lichchung!$G$40:$H$79,C39)</f>
        <v>3</v>
      </c>
      <c r="E39" s="27">
        <f>SUMIF(Lichchung!$G$40:$G$80,BXH_VSoloai!C39,Lichchung!$I$40:$I$80)+SUMIF(Lichchung!$H$40:$H$80,BXH_VSoloai!C39,Lichchung!$J$40:$J$80)</f>
        <v>2</v>
      </c>
      <c r="F39" s="27">
        <f>SUMIF(Lichchung!$G$40:$G$80,BXH_VSoloai!C39,Lichchung!$J$40:$J$80)+SUMIF(Lichchung!$H$40:$H$80,BXH_VSoloai!C39,Lichchung!$I$40:$I$80)</f>
        <v>8</v>
      </c>
      <c r="G39" s="27">
        <f t="shared" si="4"/>
        <v>-6</v>
      </c>
      <c r="H39" s="27">
        <f>SUMIF(Lichchung!$G$40:$G$79,BXH_VSoloai!C39,Lichchung!$L$40:$L$79)+SUMIFS(Lichchung!$L$40:$L$79,Lichchung!$H$40:$H$79,BXH_VSoloai!C39,Lichchung!$L$40:$L$79,BXH_VSoloai!$J$1)</f>
        <v>3</v>
      </c>
      <c r="I39" s="27"/>
    </row>
    <row r="40" spans="1:9" x14ac:dyDescent="0.25">
      <c r="A40" s="27" t="s">
        <v>36</v>
      </c>
      <c r="B40" s="28" t="s">
        <v>50</v>
      </c>
      <c r="C40" s="27" t="s">
        <v>23</v>
      </c>
      <c r="D40" s="27">
        <f>COUNTIF(Lichchung!$G$40:$H$79,C40)</f>
        <v>3</v>
      </c>
      <c r="E40" s="27">
        <f>SUMIF(Lichchung!$G$40:$G$80,BXH_VSoloai!C40,Lichchung!$I$40:$I$80)+SUMIF(Lichchung!$H$40:$H$80,BXH_VSoloai!C40,Lichchung!$J$40:$J$80)</f>
        <v>0</v>
      </c>
      <c r="F40" s="27">
        <f>SUMIF(Lichchung!$G$40:$G$80,BXH_VSoloai!C40,Lichchung!$J$40:$J$80)+SUMIF(Lichchung!$H$40:$H$80,BXH_VSoloai!C40,Lichchung!$I$40:$I$80)</f>
        <v>9</v>
      </c>
      <c r="G40" s="27">
        <f t="shared" si="4"/>
        <v>-9</v>
      </c>
      <c r="H40" s="27">
        <f>SUMIF(Lichchung!$G$40:$G$79,BXH_VSoloai!C40,Lichchung!$L$40:$L$79)+SUMIFS(Lichchung!$L$40:$L$79,Lichchung!$H$40:$H$79,BXH_VSoloai!C40,Lichchung!$L$40:$L$79,BXH_VSoloai!$J$1)</f>
        <v>0</v>
      </c>
      <c r="I40" s="27"/>
    </row>
    <row r="41" spans="1:9" x14ac:dyDescent="0.25">
      <c r="A41" s="27" t="s">
        <v>36</v>
      </c>
      <c r="B41" s="28" t="s">
        <v>51</v>
      </c>
      <c r="C41" s="27" t="s">
        <v>15</v>
      </c>
      <c r="D41" s="27">
        <f>COUNTIF(Lichchung!$G$40:$H$79,C41)</f>
        <v>3</v>
      </c>
      <c r="E41" s="27">
        <f>SUMIF(Lichchung!$G$40:$G$80,BXH_VSoloai!C41,Lichchung!$I$40:$I$80)+SUMIF(Lichchung!$H$40:$H$80,BXH_VSoloai!C41,Lichchung!$J$40:$J$80)</f>
        <v>3</v>
      </c>
      <c r="F41" s="27">
        <f>SUMIF(Lichchung!$G$40:$G$80,BXH_VSoloai!C41,Lichchung!$J$40:$J$80)+SUMIF(Lichchung!$H$40:$H$80,BXH_VSoloai!C41,Lichchung!$I$40:$I$80)</f>
        <v>6</v>
      </c>
      <c r="G41" s="27">
        <f t="shared" si="4"/>
        <v>-3</v>
      </c>
      <c r="H41" s="27">
        <f>SUMIF(Lichchung!$G$40:$G$79,BXH_VSoloai!C41,Lichchung!$L$40:$L$79)+SUMIFS(Lichchung!$L$40:$L$79,Lichchung!$H$40:$H$79,BXH_VSoloai!C41,Lichchung!$L$40:$L$79,BXH_VSoloai!$J$1)</f>
        <v>6</v>
      </c>
      <c r="I41" s="27" t="s">
        <v>62</v>
      </c>
    </row>
    <row r="42" spans="1:9" x14ac:dyDescent="0.25">
      <c r="A42" s="24" t="s">
        <v>36</v>
      </c>
      <c r="B42" s="26" t="s">
        <v>47</v>
      </c>
      <c r="C42" s="24" t="s">
        <v>18</v>
      </c>
      <c r="D42" s="24">
        <f>COUNTIF(Lichchung!$G$40:$H$79,C42)</f>
        <v>3</v>
      </c>
      <c r="E42" s="24">
        <f>SUMIF(Lichchung!$G$40:$G$80,BXH_VSoloai!C42,Lichchung!$I$40:$I$80)+SUMIF(Lichchung!$H$40:$H$80,BXH_VSoloai!C42,Lichchung!$J$40:$J$80)</f>
        <v>8</v>
      </c>
      <c r="F42" s="24">
        <f>SUMIF(Lichchung!$G$40:$G$80,BXH_VSoloai!C42,Lichchung!$J$40:$J$80)+SUMIF(Lichchung!$H$40:$H$80,BXH_VSoloai!C42,Lichchung!$I$40:$I$80)</f>
        <v>0</v>
      </c>
      <c r="G42" s="24">
        <f t="shared" si="4"/>
        <v>8</v>
      </c>
      <c r="H42" s="24">
        <f>SUMIF(Lichchung!$G$40:$G$79,BXH_VSoloai!C42,Lichchung!$L$40:$L$79)+SUMIFS(Lichchung!$L$40:$L$79,Lichchung!$H$40:$H$79,BXH_VSoloai!C42,Lichchung!$L$40:$L$79,BXH_VSoloai!$J$1)</f>
        <v>9</v>
      </c>
      <c r="I42" s="24" t="s">
        <v>62</v>
      </c>
    </row>
    <row r="43" spans="1:9" x14ac:dyDescent="0.25">
      <c r="A43" s="24" t="s">
        <v>36</v>
      </c>
      <c r="B43" s="26" t="s">
        <v>47</v>
      </c>
      <c r="C43" s="24" t="s">
        <v>21</v>
      </c>
      <c r="D43" s="24">
        <f>COUNTIF(Lichchung!$G$40:$H$79,C43)</f>
        <v>3</v>
      </c>
      <c r="E43" s="24">
        <f>SUMIF(Lichchung!$G$40:$G$80,BXH_VSoloai!C43,Lichchung!$I$40:$I$80)+SUMIF(Lichchung!$H$40:$H$80,BXH_VSoloai!C43,Lichchung!$J$40:$J$80)</f>
        <v>2</v>
      </c>
      <c r="F43" s="24">
        <f>SUMIF(Lichchung!$G$40:$G$80,BXH_VSoloai!C43,Lichchung!$J$40:$J$80)+SUMIF(Lichchung!$H$40:$H$80,BXH_VSoloai!C43,Lichchung!$I$40:$I$80)</f>
        <v>3</v>
      </c>
      <c r="G43" s="24">
        <f t="shared" si="4"/>
        <v>-1</v>
      </c>
      <c r="H43" s="24">
        <f>SUMIF(Lichchung!$G$40:$G$79,BXH_VSoloai!C43,Lichchung!$L$40:$L$79)+SUMIFS(Lichchung!$L$40:$L$79,Lichchung!$H$40:$H$79,BXH_VSoloai!C43,Lichchung!$L$40:$L$79,BXH_VSoloai!$J$1)</f>
        <v>4</v>
      </c>
      <c r="I43" s="24" t="s">
        <v>62</v>
      </c>
    </row>
    <row r="44" spans="1:9" x14ac:dyDescent="0.25">
      <c r="A44" s="24" t="s">
        <v>36</v>
      </c>
      <c r="B44" s="26" t="s">
        <v>47</v>
      </c>
      <c r="C44" s="24" t="s">
        <v>35</v>
      </c>
      <c r="D44" s="24">
        <f>COUNTIF(Lichchung!$G$40:$H$79,C44)</f>
        <v>3</v>
      </c>
      <c r="E44" s="24">
        <f>SUMIF(Lichchung!$G$40:$G$80,BXH_VSoloai!C44,Lichchung!$I$40:$I$80)+SUMIF(Lichchung!$H$40:$H$80,BXH_VSoloai!C44,Lichchung!$J$40:$J$80)</f>
        <v>3</v>
      </c>
      <c r="F44" s="24">
        <f>SUMIF(Lichchung!$G$40:$G$80,BXH_VSoloai!C44,Lichchung!$J$40:$J$80)+SUMIF(Lichchung!$H$40:$H$80,BXH_VSoloai!C44,Lichchung!$I$40:$I$80)</f>
        <v>6</v>
      </c>
      <c r="G44" s="24">
        <f>E44-F44</f>
        <v>-3</v>
      </c>
      <c r="H44" s="24">
        <f>SUMIF(Lichchung!$G$40:$G$79,BXH_VSoloai!C44,Lichchung!$L$40:$L$79)+SUMIFS(Lichchung!$L$40:$L$79,Lichchung!$H$40:$H$79,BXH_VSoloai!C44,Lichchung!$L$40:$L$79,BXH_VSoloai!$J$1)</f>
        <v>3</v>
      </c>
      <c r="I44" s="24"/>
    </row>
    <row r="45" spans="1:9" x14ac:dyDescent="0.25">
      <c r="A45" s="24" t="s">
        <v>36</v>
      </c>
      <c r="B45" s="26" t="s">
        <v>47</v>
      </c>
      <c r="C45" s="24" t="s">
        <v>32</v>
      </c>
      <c r="D45" s="24">
        <f>COUNTIF(Lichchung!$G$40:$H$79,C45)</f>
        <v>3</v>
      </c>
      <c r="E45" s="24">
        <f>SUMIF(Lichchung!$G$40:$G$80,BXH_VSoloai!C45,Lichchung!$I$40:$I$80)+SUMIF(Lichchung!$H$40:$H$80,BXH_VSoloai!C45,Lichchung!$J$40:$J$80)</f>
        <v>2</v>
      </c>
      <c r="F45" s="24">
        <f>SUMIF(Lichchung!$G$40:$G$80,BXH_VSoloai!C45,Lichchung!$J$40:$J$80)+SUMIF(Lichchung!$H$40:$H$80,BXH_VSoloai!C45,Lichchung!$I$40:$I$80)</f>
        <v>6</v>
      </c>
      <c r="G45" s="24">
        <f t="shared" ref="G45" si="5">E45-F45</f>
        <v>-4</v>
      </c>
      <c r="H45" s="24">
        <f>SUMIF(Lichchung!$G$40:$G$79,BXH_VSoloai!C45,Lichchung!$L$40:$L$79)+SUMIFS(Lichchung!$L$40:$L$79,Lichchung!$H$40:$H$79,BXH_VSoloai!C45,Lichchung!$L$40:$L$79,BXH_VSoloai!$J$1)</f>
        <v>1</v>
      </c>
      <c r="I45" s="24"/>
    </row>
  </sheetData>
  <sortState ref="A2:I45">
    <sortCondition ref="A2:A45"/>
    <sortCondition ref="B2:B45"/>
    <sortCondition descending="1" ref="H2:H45"/>
    <sortCondition descending="1" ref="G2:G4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3" sqref="A3"/>
    </sheetView>
  </sheetViews>
  <sheetFormatPr defaultRowHeight="18.75" customHeight="1" x14ac:dyDescent="0.25"/>
  <cols>
    <col min="1" max="1" width="7.5703125" style="2" customWidth="1"/>
    <col min="2" max="3" width="6.7109375" style="2" customWidth="1"/>
    <col min="4" max="4" width="12.42578125" style="2" customWidth="1"/>
    <col min="5" max="7" width="9.140625" style="2"/>
    <col min="8" max="8" width="6" style="2" customWidth="1"/>
    <col min="9" max="11" width="6.28515625" style="2" customWidth="1"/>
    <col min="12" max="12" width="10.85546875" style="2" customWidth="1"/>
    <col min="13" max="13" width="9.140625" style="2"/>
    <col min="14" max="14" width="13.7109375" style="2" customWidth="1"/>
    <col min="15" max="16384" width="9.140625" style="2"/>
  </cols>
  <sheetData>
    <row r="1" spans="1:12" ht="18.75" customHeight="1" x14ac:dyDescent="0.25">
      <c r="A1" s="57" t="s">
        <v>72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8.5" customHeight="1" x14ac:dyDescent="0.25">
      <c r="A2" s="20" t="s">
        <v>0</v>
      </c>
      <c r="B2" s="20" t="s">
        <v>40</v>
      </c>
      <c r="C2" s="20" t="s">
        <v>41</v>
      </c>
      <c r="D2" s="20" t="s">
        <v>4</v>
      </c>
      <c r="E2" s="20" t="s">
        <v>3</v>
      </c>
      <c r="F2" s="20" t="s">
        <v>1</v>
      </c>
      <c r="G2" s="20" t="s">
        <v>2</v>
      </c>
      <c r="H2" s="56" t="s">
        <v>5</v>
      </c>
      <c r="I2" s="56"/>
      <c r="J2" s="58" t="s">
        <v>69</v>
      </c>
      <c r="K2" s="59"/>
      <c r="L2" s="30" t="s">
        <v>68</v>
      </c>
    </row>
    <row r="3" spans="1:12" ht="18.75" customHeight="1" x14ac:dyDescent="0.25">
      <c r="A3" s="31">
        <v>75</v>
      </c>
      <c r="B3" s="31">
        <v>6</v>
      </c>
      <c r="C3" s="32">
        <v>6</v>
      </c>
      <c r="D3" s="31" t="s">
        <v>66</v>
      </c>
      <c r="E3" s="31" t="s">
        <v>36</v>
      </c>
      <c r="F3" s="31" t="s">
        <v>17</v>
      </c>
      <c r="G3" s="31" t="s">
        <v>25</v>
      </c>
      <c r="H3" s="31">
        <v>3</v>
      </c>
      <c r="I3" s="31">
        <v>1</v>
      </c>
      <c r="J3" s="31"/>
      <c r="K3" s="31"/>
      <c r="L3" s="31" t="s">
        <v>17</v>
      </c>
    </row>
    <row r="4" spans="1:12" ht="18.75" customHeight="1" x14ac:dyDescent="0.25">
      <c r="A4" s="31">
        <v>76</v>
      </c>
      <c r="B4" s="31">
        <v>6</v>
      </c>
      <c r="C4" s="32">
        <v>6</v>
      </c>
      <c r="D4" s="31" t="s">
        <v>67</v>
      </c>
      <c r="E4" s="31" t="s">
        <v>14</v>
      </c>
      <c r="F4" s="31" t="s">
        <v>17</v>
      </c>
      <c r="G4" s="31" t="s">
        <v>29</v>
      </c>
      <c r="H4" s="31">
        <v>4</v>
      </c>
      <c r="I4" s="31">
        <v>0</v>
      </c>
      <c r="J4" s="31"/>
      <c r="K4" s="31"/>
      <c r="L4" s="31" t="s">
        <v>17</v>
      </c>
    </row>
    <row r="5" spans="1:12" ht="18.75" customHeight="1" x14ac:dyDescent="0.25">
      <c r="A5" s="31">
        <v>77</v>
      </c>
      <c r="B5" s="31">
        <v>6</v>
      </c>
      <c r="C5" s="31">
        <v>6</v>
      </c>
      <c r="D5" s="31" t="s">
        <v>65</v>
      </c>
      <c r="E5" s="31" t="s">
        <v>14</v>
      </c>
      <c r="F5" s="31" t="s">
        <v>13</v>
      </c>
      <c r="G5" s="31" t="s">
        <v>25</v>
      </c>
      <c r="H5" s="31">
        <v>3</v>
      </c>
      <c r="I5" s="31">
        <v>2</v>
      </c>
      <c r="J5" s="31"/>
      <c r="K5" s="31"/>
      <c r="L5" s="31" t="s">
        <v>13</v>
      </c>
    </row>
    <row r="6" spans="1:12" ht="18.75" customHeight="1" x14ac:dyDescent="0.25">
      <c r="A6" s="31">
        <v>78</v>
      </c>
      <c r="B6" s="31">
        <v>6</v>
      </c>
      <c r="C6" s="32">
        <v>6</v>
      </c>
      <c r="D6" s="31" t="s">
        <v>55</v>
      </c>
      <c r="E6" s="31" t="s">
        <v>36</v>
      </c>
      <c r="F6" s="31" t="s">
        <v>28</v>
      </c>
      <c r="G6" s="31" t="s">
        <v>15</v>
      </c>
      <c r="H6" s="31">
        <v>1</v>
      </c>
      <c r="I6" s="31">
        <v>0</v>
      </c>
      <c r="J6" s="31"/>
      <c r="K6" s="31"/>
      <c r="L6" s="31" t="s">
        <v>28</v>
      </c>
    </row>
    <row r="7" spans="1:12" ht="18.75" customHeight="1" x14ac:dyDescent="0.25">
      <c r="A7" s="33">
        <v>79</v>
      </c>
      <c r="B7" s="33">
        <v>7</v>
      </c>
      <c r="C7" s="34">
        <v>6</v>
      </c>
      <c r="D7" s="33" t="s">
        <v>66</v>
      </c>
      <c r="E7" s="33" t="s">
        <v>36</v>
      </c>
      <c r="F7" s="33" t="s">
        <v>18</v>
      </c>
      <c r="G7" s="33" t="s">
        <v>24</v>
      </c>
      <c r="H7" s="33">
        <v>4</v>
      </c>
      <c r="I7" s="33">
        <v>0</v>
      </c>
      <c r="J7" s="33"/>
      <c r="K7" s="33"/>
      <c r="L7" s="33" t="s">
        <v>18</v>
      </c>
    </row>
    <row r="8" spans="1:12" ht="18.75" customHeight="1" x14ac:dyDescent="0.25">
      <c r="A8" s="33">
        <v>80</v>
      </c>
      <c r="B8" s="33">
        <v>7</v>
      </c>
      <c r="C8" s="33">
        <v>6</v>
      </c>
      <c r="D8" s="33" t="s">
        <v>67</v>
      </c>
      <c r="E8" s="33" t="s">
        <v>14</v>
      </c>
      <c r="F8" s="33" t="s">
        <v>33</v>
      </c>
      <c r="G8" s="33" t="s">
        <v>20</v>
      </c>
      <c r="H8" s="33">
        <v>3</v>
      </c>
      <c r="I8" s="33">
        <v>3</v>
      </c>
      <c r="J8" s="34">
        <v>3</v>
      </c>
      <c r="K8" s="34">
        <v>4</v>
      </c>
      <c r="L8" s="33" t="s">
        <v>20</v>
      </c>
    </row>
    <row r="9" spans="1:12" ht="18.75" customHeight="1" x14ac:dyDescent="0.25">
      <c r="A9" s="33">
        <v>81</v>
      </c>
      <c r="B9" s="33">
        <v>7</v>
      </c>
      <c r="C9" s="33">
        <v>6</v>
      </c>
      <c r="D9" s="33" t="s">
        <v>65</v>
      </c>
      <c r="E9" s="33" t="s">
        <v>14</v>
      </c>
      <c r="F9" s="33" t="s">
        <v>21</v>
      </c>
      <c r="G9" s="33" t="s">
        <v>15</v>
      </c>
      <c r="H9" s="33">
        <v>4</v>
      </c>
      <c r="I9" s="33">
        <v>1</v>
      </c>
      <c r="J9" s="33"/>
      <c r="K9" s="33"/>
      <c r="L9" s="33" t="s">
        <v>21</v>
      </c>
    </row>
    <row r="10" spans="1:12" ht="18.75" customHeight="1" x14ac:dyDescent="0.25">
      <c r="A10" s="33">
        <v>82</v>
      </c>
      <c r="B10" s="33">
        <v>7</v>
      </c>
      <c r="C10" s="34">
        <v>6</v>
      </c>
      <c r="D10" s="33" t="s">
        <v>55</v>
      </c>
      <c r="E10" s="33" t="s">
        <v>36</v>
      </c>
      <c r="F10" s="33" t="s">
        <v>31</v>
      </c>
      <c r="G10" s="33" t="s">
        <v>16</v>
      </c>
      <c r="H10" s="33">
        <v>2</v>
      </c>
      <c r="I10" s="33">
        <v>0</v>
      </c>
      <c r="J10" s="33"/>
      <c r="K10" s="33"/>
      <c r="L10" s="33" t="s">
        <v>31</v>
      </c>
    </row>
    <row r="11" spans="1:12" ht="18.75" customHeight="1" x14ac:dyDescent="0.25">
      <c r="A11" s="31">
        <v>83</v>
      </c>
      <c r="B11" s="31">
        <v>8</v>
      </c>
      <c r="C11" s="32">
        <v>6</v>
      </c>
      <c r="D11" s="31" t="s">
        <v>66</v>
      </c>
      <c r="E11" s="31" t="s">
        <v>36</v>
      </c>
      <c r="F11" s="31" t="s">
        <v>13</v>
      </c>
      <c r="G11" s="31" t="s">
        <v>30</v>
      </c>
      <c r="H11" s="31">
        <v>1</v>
      </c>
      <c r="I11" s="31">
        <v>5</v>
      </c>
      <c r="J11" s="31"/>
      <c r="K11" s="31"/>
      <c r="L11" s="31" t="s">
        <v>30</v>
      </c>
    </row>
    <row r="12" spans="1:12" ht="18.75" customHeight="1" x14ac:dyDescent="0.25">
      <c r="A12" s="31">
        <v>84</v>
      </c>
      <c r="B12" s="31">
        <v>8</v>
      </c>
      <c r="C12" s="32">
        <v>6</v>
      </c>
      <c r="D12" s="31" t="s">
        <v>67</v>
      </c>
      <c r="E12" s="31" t="s">
        <v>14</v>
      </c>
      <c r="F12" s="31" t="s">
        <v>28</v>
      </c>
      <c r="G12" s="31" t="s">
        <v>30</v>
      </c>
      <c r="H12" s="31">
        <v>1</v>
      </c>
      <c r="I12" s="31">
        <v>2</v>
      </c>
      <c r="J12" s="31"/>
      <c r="K12" s="31"/>
      <c r="L12" s="31" t="s">
        <v>30</v>
      </c>
    </row>
    <row r="13" spans="1:12" ht="18.75" customHeight="1" x14ac:dyDescent="0.25">
      <c r="A13" s="31">
        <v>85</v>
      </c>
      <c r="B13" s="31">
        <v>8</v>
      </c>
      <c r="C13" s="31">
        <v>6</v>
      </c>
      <c r="D13" s="31" t="s">
        <v>65</v>
      </c>
      <c r="E13" s="31" t="s">
        <v>14</v>
      </c>
      <c r="F13" s="31" t="s">
        <v>19</v>
      </c>
      <c r="G13" s="31" t="s">
        <v>32</v>
      </c>
      <c r="H13" s="31">
        <v>2</v>
      </c>
      <c r="I13" s="31">
        <v>4</v>
      </c>
      <c r="J13" s="31"/>
      <c r="K13" s="31"/>
      <c r="L13" s="31" t="s">
        <v>32</v>
      </c>
    </row>
    <row r="14" spans="1:12" ht="18.75" customHeight="1" x14ac:dyDescent="0.25">
      <c r="A14" s="31">
        <v>86</v>
      </c>
      <c r="B14" s="31">
        <v>8</v>
      </c>
      <c r="C14" s="32">
        <v>6</v>
      </c>
      <c r="D14" s="31" t="s">
        <v>55</v>
      </c>
      <c r="E14" s="31" t="s">
        <v>36</v>
      </c>
      <c r="F14" s="31" t="s">
        <v>33</v>
      </c>
      <c r="G14" s="31" t="s">
        <v>21</v>
      </c>
      <c r="H14" s="31">
        <v>2</v>
      </c>
      <c r="I14" s="31">
        <v>0</v>
      </c>
      <c r="J14" s="31"/>
      <c r="K14" s="31"/>
      <c r="L14" s="31" t="s">
        <v>33</v>
      </c>
    </row>
    <row r="16" spans="1:12" ht="18.75" customHeight="1" x14ac:dyDescent="0.25">
      <c r="A16" s="57" t="s">
        <v>71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4" ht="18.75" customHeight="1" x14ac:dyDescent="0.25">
      <c r="A17" s="20" t="s">
        <v>0</v>
      </c>
      <c r="B17" s="20" t="s">
        <v>40</v>
      </c>
      <c r="C17" s="20" t="s">
        <v>41</v>
      </c>
      <c r="D17" s="20" t="s">
        <v>4</v>
      </c>
      <c r="E17" s="20" t="s">
        <v>3</v>
      </c>
      <c r="F17" s="20" t="s">
        <v>1</v>
      </c>
      <c r="G17" s="20" t="s">
        <v>2</v>
      </c>
      <c r="H17" s="60" t="s">
        <v>5</v>
      </c>
      <c r="I17" s="60"/>
      <c r="J17" s="61" t="s">
        <v>69</v>
      </c>
      <c r="K17" s="62"/>
      <c r="L17" s="20" t="s">
        <v>68</v>
      </c>
    </row>
    <row r="18" spans="1:14" ht="18.75" customHeight="1" x14ac:dyDescent="0.25">
      <c r="A18" s="38">
        <v>87</v>
      </c>
      <c r="B18" s="38">
        <v>11</v>
      </c>
      <c r="C18" s="38">
        <v>6</v>
      </c>
      <c r="D18" s="36" t="s">
        <v>70</v>
      </c>
      <c r="E18" s="38" t="s">
        <v>60</v>
      </c>
      <c r="F18" s="36" t="s">
        <v>13</v>
      </c>
      <c r="G18" s="36" t="s">
        <v>30</v>
      </c>
      <c r="H18" s="36">
        <v>0</v>
      </c>
      <c r="I18" s="36">
        <v>1</v>
      </c>
      <c r="J18" s="36"/>
      <c r="K18" s="23"/>
      <c r="L18" s="42" t="s">
        <v>30</v>
      </c>
    </row>
    <row r="19" spans="1:14" ht="18.75" customHeight="1" x14ac:dyDescent="0.25">
      <c r="A19" s="39">
        <v>88</v>
      </c>
      <c r="B19" s="39">
        <v>12</v>
      </c>
      <c r="C19" s="39">
        <v>6</v>
      </c>
      <c r="D19" s="40" t="s">
        <v>70</v>
      </c>
      <c r="E19" s="39" t="s">
        <v>36</v>
      </c>
      <c r="F19" s="40" t="s">
        <v>31</v>
      </c>
      <c r="G19" s="40" t="s">
        <v>17</v>
      </c>
      <c r="H19" s="40">
        <v>1</v>
      </c>
      <c r="I19" s="40">
        <v>1</v>
      </c>
      <c r="J19" s="40">
        <v>1</v>
      </c>
      <c r="K19" s="41">
        <v>2</v>
      </c>
      <c r="L19" s="43" t="s">
        <v>17</v>
      </c>
    </row>
    <row r="20" spans="1:14" ht="18.75" customHeight="1" x14ac:dyDescent="0.25">
      <c r="A20" s="39">
        <v>89</v>
      </c>
      <c r="B20" s="39">
        <v>12</v>
      </c>
      <c r="C20" s="39">
        <v>6</v>
      </c>
      <c r="D20" s="40" t="s">
        <v>55</v>
      </c>
      <c r="E20" s="39" t="s">
        <v>36</v>
      </c>
      <c r="F20" s="40" t="s">
        <v>33</v>
      </c>
      <c r="G20" s="40" t="s">
        <v>18</v>
      </c>
      <c r="H20" s="40">
        <v>1</v>
      </c>
      <c r="I20" s="40">
        <v>1</v>
      </c>
      <c r="J20" s="40">
        <v>1</v>
      </c>
      <c r="K20" s="41">
        <v>3</v>
      </c>
      <c r="L20" s="43" t="s">
        <v>18</v>
      </c>
    </row>
    <row r="21" spans="1:14" ht="18.75" customHeight="1" x14ac:dyDescent="0.25">
      <c r="A21" s="39">
        <v>90</v>
      </c>
      <c r="B21" s="39">
        <v>12</v>
      </c>
      <c r="C21" s="39">
        <v>6</v>
      </c>
      <c r="D21" s="40" t="s">
        <v>57</v>
      </c>
      <c r="E21" s="39" t="s">
        <v>14</v>
      </c>
      <c r="F21" s="40" t="s">
        <v>32</v>
      </c>
      <c r="G21" s="40" t="s">
        <v>20</v>
      </c>
      <c r="H21" s="40">
        <v>0</v>
      </c>
      <c r="I21" s="40">
        <v>2</v>
      </c>
      <c r="J21" s="40"/>
      <c r="K21" s="41"/>
      <c r="L21" s="43" t="s">
        <v>20</v>
      </c>
    </row>
    <row r="22" spans="1:14" ht="18.75" customHeight="1" x14ac:dyDescent="0.25">
      <c r="A22" s="38">
        <v>91</v>
      </c>
      <c r="B22" s="38">
        <v>13</v>
      </c>
      <c r="C22" s="38">
        <v>6</v>
      </c>
      <c r="D22" s="36" t="s">
        <v>57</v>
      </c>
      <c r="E22" s="38" t="s">
        <v>36</v>
      </c>
      <c r="F22" s="36" t="s">
        <v>28</v>
      </c>
      <c r="G22" s="36" t="s">
        <v>30</v>
      </c>
      <c r="H22" s="36">
        <v>0</v>
      </c>
      <c r="I22" s="36">
        <v>2</v>
      </c>
      <c r="J22" s="36"/>
      <c r="K22" s="23"/>
      <c r="L22" s="42" t="s">
        <v>30</v>
      </c>
    </row>
    <row r="23" spans="1:14" ht="18.75" customHeight="1" x14ac:dyDescent="0.25">
      <c r="A23" s="38">
        <v>92</v>
      </c>
      <c r="B23" s="38">
        <v>13</v>
      </c>
      <c r="C23" s="38">
        <v>6</v>
      </c>
      <c r="D23" s="36" t="s">
        <v>55</v>
      </c>
      <c r="E23" s="38" t="s">
        <v>14</v>
      </c>
      <c r="F23" s="36" t="s">
        <v>21</v>
      </c>
      <c r="G23" s="36" t="s">
        <v>17</v>
      </c>
      <c r="H23" s="36">
        <v>2</v>
      </c>
      <c r="I23" s="36">
        <v>1</v>
      </c>
      <c r="J23" s="36"/>
      <c r="K23" s="37"/>
      <c r="L23" s="42" t="s">
        <v>21</v>
      </c>
    </row>
    <row r="24" spans="1:14" ht="18.75" customHeight="1" x14ac:dyDescent="0.25">
      <c r="N24" s="50" t="s">
        <v>79</v>
      </c>
    </row>
  </sheetData>
  <sortState ref="A3:K14">
    <sortCondition ref="C3:C14"/>
    <sortCondition ref="B3:B14"/>
    <sortCondition ref="D3:D14"/>
  </sortState>
  <mergeCells count="6">
    <mergeCell ref="H2:I2"/>
    <mergeCell ref="A1:L1"/>
    <mergeCell ref="J2:K2"/>
    <mergeCell ref="A16:L16"/>
    <mergeCell ref="H17:I17"/>
    <mergeCell ref="J17:K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I1"/>
    </sheetView>
  </sheetViews>
  <sheetFormatPr defaultRowHeight="21" customHeight="1" x14ac:dyDescent="0.25"/>
  <cols>
    <col min="1" max="1" width="8.28515625" customWidth="1"/>
    <col min="2" max="2" width="7.42578125" customWidth="1"/>
    <col min="3" max="3" width="8.42578125" customWidth="1"/>
    <col min="4" max="4" width="13.28515625" customWidth="1"/>
  </cols>
  <sheetData>
    <row r="1" spans="1:10" ht="21" customHeight="1" x14ac:dyDescent="0.25">
      <c r="A1" s="63" t="s">
        <v>80</v>
      </c>
      <c r="B1" s="63"/>
      <c r="C1" s="63"/>
      <c r="D1" s="63"/>
      <c r="E1" s="63"/>
      <c r="F1" s="63"/>
      <c r="G1" s="63"/>
      <c r="H1" s="63"/>
      <c r="I1" s="63"/>
    </row>
    <row r="2" spans="1:10" ht="21" customHeight="1" x14ac:dyDescent="0.25">
      <c r="A2" s="44" t="s">
        <v>0</v>
      </c>
      <c r="B2" s="44" t="s">
        <v>40</v>
      </c>
      <c r="C2" s="44" t="s">
        <v>41</v>
      </c>
      <c r="D2" s="44" t="s">
        <v>4</v>
      </c>
      <c r="E2" s="44" t="s">
        <v>3</v>
      </c>
      <c r="F2" s="44" t="s">
        <v>1</v>
      </c>
      <c r="G2" s="44" t="s">
        <v>2</v>
      </c>
      <c r="H2" s="60" t="s">
        <v>5</v>
      </c>
      <c r="I2" s="60"/>
    </row>
    <row r="3" spans="1:10" ht="21" customHeight="1" x14ac:dyDescent="0.25">
      <c r="A3" s="52">
        <v>94</v>
      </c>
      <c r="B3" s="52">
        <v>28</v>
      </c>
      <c r="C3" s="52">
        <v>6</v>
      </c>
      <c r="D3" s="53" t="s">
        <v>82</v>
      </c>
      <c r="E3" s="53" t="s">
        <v>14</v>
      </c>
      <c r="F3" s="53" t="s">
        <v>20</v>
      </c>
      <c r="G3" s="53" t="s">
        <v>21</v>
      </c>
      <c r="H3" s="53">
        <v>4</v>
      </c>
      <c r="I3" s="53">
        <v>0</v>
      </c>
    </row>
    <row r="4" spans="1:10" ht="21" customHeight="1" x14ac:dyDescent="0.25">
      <c r="A4" s="52">
        <v>96</v>
      </c>
      <c r="B4" s="52">
        <v>30</v>
      </c>
      <c r="C4" s="52">
        <v>6</v>
      </c>
      <c r="D4" s="53" t="s">
        <v>84</v>
      </c>
      <c r="E4" s="53" t="s">
        <v>14</v>
      </c>
      <c r="F4" s="53" t="s">
        <v>30</v>
      </c>
      <c r="G4" s="53" t="s">
        <v>20</v>
      </c>
      <c r="H4" s="53">
        <v>5</v>
      </c>
      <c r="I4" s="53">
        <v>0</v>
      </c>
    </row>
    <row r="5" spans="1:10" ht="21" customHeight="1" x14ac:dyDescent="0.25">
      <c r="A5" s="52">
        <v>98</v>
      </c>
      <c r="B5" s="52">
        <v>2</v>
      </c>
      <c r="C5" s="52">
        <v>7</v>
      </c>
      <c r="D5" s="53" t="s">
        <v>84</v>
      </c>
      <c r="E5" s="53" t="s">
        <v>14</v>
      </c>
      <c r="F5" s="53" t="s">
        <v>30</v>
      </c>
      <c r="G5" s="53" t="s">
        <v>21</v>
      </c>
      <c r="H5" s="53">
        <v>4</v>
      </c>
      <c r="I5" s="53">
        <v>1</v>
      </c>
    </row>
    <row r="6" spans="1:10" ht="21" customHeight="1" x14ac:dyDescent="0.25">
      <c r="A6" s="35">
        <v>93</v>
      </c>
      <c r="B6" s="35">
        <v>28</v>
      </c>
      <c r="C6" s="35">
        <v>6</v>
      </c>
      <c r="D6" s="47" t="s">
        <v>81</v>
      </c>
      <c r="E6" s="47" t="s">
        <v>36</v>
      </c>
      <c r="F6" s="47" t="s">
        <v>17</v>
      </c>
      <c r="G6" s="47" t="s">
        <v>18</v>
      </c>
      <c r="H6" s="47">
        <v>1</v>
      </c>
      <c r="I6" s="47">
        <v>1</v>
      </c>
    </row>
    <row r="7" spans="1:10" ht="21" customHeight="1" x14ac:dyDescent="0.25">
      <c r="A7" s="35">
        <v>95</v>
      </c>
      <c r="B7" s="35">
        <v>30</v>
      </c>
      <c r="C7" s="35">
        <v>6</v>
      </c>
      <c r="D7" s="47" t="s">
        <v>83</v>
      </c>
      <c r="E7" s="47" t="s">
        <v>36</v>
      </c>
      <c r="F7" s="47" t="s">
        <v>17</v>
      </c>
      <c r="G7" s="47" t="s">
        <v>30</v>
      </c>
      <c r="H7" s="47">
        <v>1</v>
      </c>
      <c r="I7" s="47">
        <v>0</v>
      </c>
    </row>
    <row r="8" spans="1:10" ht="21" customHeight="1" x14ac:dyDescent="0.25">
      <c r="A8" s="35">
        <v>97</v>
      </c>
      <c r="B8" s="35">
        <v>2</v>
      </c>
      <c r="C8" s="35">
        <v>7</v>
      </c>
      <c r="D8" s="47" t="s">
        <v>83</v>
      </c>
      <c r="E8" s="47" t="s">
        <v>36</v>
      </c>
      <c r="F8" s="47" t="s">
        <v>18</v>
      </c>
      <c r="G8" s="47" t="s">
        <v>30</v>
      </c>
      <c r="H8" s="47">
        <v>2</v>
      </c>
      <c r="I8" s="47">
        <v>1</v>
      </c>
    </row>
    <row r="10" spans="1:10" ht="21" customHeight="1" x14ac:dyDescent="0.25">
      <c r="A10" s="64" t="s">
        <v>78</v>
      </c>
      <c r="B10" s="64"/>
      <c r="C10" s="64"/>
      <c r="D10" s="64"/>
      <c r="E10" s="64"/>
      <c r="F10" s="64"/>
      <c r="G10" s="64"/>
      <c r="H10" s="64"/>
      <c r="I10" s="64"/>
      <c r="J10" s="64"/>
    </row>
    <row r="11" spans="1:10" ht="31.5" customHeight="1" x14ac:dyDescent="0.25">
      <c r="A11" s="51" t="s">
        <v>3</v>
      </c>
      <c r="B11" s="46" t="s">
        <v>77</v>
      </c>
      <c r="C11" s="45" t="s">
        <v>8</v>
      </c>
      <c r="D11" s="46" t="s">
        <v>73</v>
      </c>
      <c r="E11" s="46" t="s">
        <v>74</v>
      </c>
      <c r="F11" s="45" t="s">
        <v>9</v>
      </c>
      <c r="G11" s="45" t="s">
        <v>10</v>
      </c>
      <c r="H11" s="46" t="s">
        <v>11</v>
      </c>
      <c r="I11" s="46" t="s">
        <v>75</v>
      </c>
      <c r="J11" s="46" t="s">
        <v>76</v>
      </c>
    </row>
    <row r="12" spans="1:10" ht="21" customHeight="1" x14ac:dyDescent="0.25">
      <c r="A12" s="48" t="s">
        <v>14</v>
      </c>
      <c r="B12" s="48" t="s">
        <v>30</v>
      </c>
      <c r="C12" s="17">
        <v>2</v>
      </c>
      <c r="D12" s="17">
        <v>2</v>
      </c>
      <c r="E12" s="17">
        <v>0</v>
      </c>
      <c r="F12" s="17">
        <v>9</v>
      </c>
      <c r="G12" s="17">
        <v>1</v>
      </c>
      <c r="H12" s="17">
        <f>F12-G12</f>
        <v>8</v>
      </c>
      <c r="I12" s="54">
        <f>D12*3+E12*1</f>
        <v>6</v>
      </c>
      <c r="J12" s="17">
        <f>RANK(H12,$H$12:$H$14)</f>
        <v>1</v>
      </c>
    </row>
    <row r="13" spans="1:10" ht="21" customHeight="1" x14ac:dyDescent="0.25">
      <c r="A13" s="48" t="s">
        <v>14</v>
      </c>
      <c r="B13" s="48" t="s">
        <v>20</v>
      </c>
      <c r="C13" s="17">
        <v>2</v>
      </c>
      <c r="D13" s="17">
        <v>1</v>
      </c>
      <c r="E13" s="17">
        <v>0</v>
      </c>
      <c r="F13" s="17">
        <v>4</v>
      </c>
      <c r="G13" s="17">
        <v>5</v>
      </c>
      <c r="H13" s="17">
        <f>F13-G13</f>
        <v>-1</v>
      </c>
      <c r="I13" s="54">
        <f>D13*3+E13*1</f>
        <v>3</v>
      </c>
      <c r="J13" s="17">
        <f>RANK(H13,$H$12:$H$14)</f>
        <v>2</v>
      </c>
    </row>
    <row r="14" spans="1:10" ht="21" customHeight="1" x14ac:dyDescent="0.25">
      <c r="A14" s="48" t="s">
        <v>14</v>
      </c>
      <c r="B14" s="48" t="s">
        <v>21</v>
      </c>
      <c r="C14" s="17">
        <v>2</v>
      </c>
      <c r="D14" s="17">
        <v>0</v>
      </c>
      <c r="E14" s="17">
        <v>0</v>
      </c>
      <c r="F14" s="17">
        <v>1</v>
      </c>
      <c r="G14" s="17">
        <v>8</v>
      </c>
      <c r="H14" s="17">
        <f>F14-G14</f>
        <v>-7</v>
      </c>
      <c r="I14" s="54">
        <f>D14*3+E14*1</f>
        <v>0</v>
      </c>
      <c r="J14" s="17">
        <f>RANK(H14,$H$12:$H$14)</f>
        <v>3</v>
      </c>
    </row>
    <row r="15" spans="1:10" ht="21" customHeight="1" x14ac:dyDescent="0.25">
      <c r="A15" s="49" t="s">
        <v>36</v>
      </c>
      <c r="B15" s="49" t="s">
        <v>18</v>
      </c>
      <c r="C15" s="33">
        <v>2</v>
      </c>
      <c r="D15" s="33">
        <v>1</v>
      </c>
      <c r="E15" s="33">
        <v>1</v>
      </c>
      <c r="F15" s="49">
        <v>3</v>
      </c>
      <c r="G15" s="49">
        <v>2</v>
      </c>
      <c r="H15" s="33">
        <f>F15-G15</f>
        <v>1</v>
      </c>
      <c r="I15" s="55">
        <f>D15*3+E15*1</f>
        <v>4</v>
      </c>
      <c r="J15" s="33">
        <v>1</v>
      </c>
    </row>
    <row r="16" spans="1:10" ht="21" customHeight="1" x14ac:dyDescent="0.25">
      <c r="A16" s="49" t="s">
        <v>36</v>
      </c>
      <c r="B16" s="49" t="s">
        <v>17</v>
      </c>
      <c r="C16" s="33">
        <v>2</v>
      </c>
      <c r="D16" s="33">
        <v>1</v>
      </c>
      <c r="E16" s="33">
        <v>1</v>
      </c>
      <c r="F16" s="49">
        <v>2</v>
      </c>
      <c r="G16" s="49">
        <v>1</v>
      </c>
      <c r="H16" s="33">
        <f>F16-G16</f>
        <v>1</v>
      </c>
      <c r="I16" s="55">
        <f>D16*3+E16*1</f>
        <v>4</v>
      </c>
      <c r="J16" s="33">
        <v>2</v>
      </c>
    </row>
    <row r="17" spans="1:10" ht="21" customHeight="1" x14ac:dyDescent="0.25">
      <c r="A17" s="49" t="s">
        <v>36</v>
      </c>
      <c r="B17" s="49" t="s">
        <v>30</v>
      </c>
      <c r="C17" s="33">
        <v>2</v>
      </c>
      <c r="D17" s="33">
        <v>0</v>
      </c>
      <c r="E17" s="33">
        <v>0</v>
      </c>
      <c r="F17" s="49">
        <v>1</v>
      </c>
      <c r="G17" s="49">
        <v>3</v>
      </c>
      <c r="H17" s="33">
        <f>F17-G17</f>
        <v>-2</v>
      </c>
      <c r="I17" s="55">
        <f>D17*3+E17*1</f>
        <v>0</v>
      </c>
      <c r="J17" s="33">
        <f>RANK(I17,$I$15:$I$17)</f>
        <v>3</v>
      </c>
    </row>
  </sheetData>
  <sortState ref="A12:J17">
    <sortCondition ref="A12:A17"/>
    <sortCondition descending="1" ref="I12:I17"/>
    <sortCondition descending="1" ref="H12:H17"/>
    <sortCondition descending="1" ref="F12:F17"/>
  </sortState>
  <mergeCells count="3">
    <mergeCell ref="A1:I1"/>
    <mergeCell ref="H2:I2"/>
    <mergeCell ref="A10:J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Lichchung</vt:lpstr>
      <vt:lpstr>BXH_VSoloai</vt:lpstr>
      <vt:lpstr>Vong2&amp;3_LoaiTT</vt:lpstr>
      <vt:lpstr>Chungket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Toan Nguyễn</dc:creator>
  <cp:lastModifiedBy>Toan Nguyễn</cp:lastModifiedBy>
  <cp:lastPrinted>2019-06-05T04:39:20Z</cp:lastPrinted>
  <dcterms:created xsi:type="dcterms:W3CDTF">2019-05-26T03:21:05Z</dcterms:created>
  <dcterms:modified xsi:type="dcterms:W3CDTF">2019-07-02T03:12:27Z</dcterms:modified>
</cp:coreProperties>
</file>