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vt08\Downloads\"/>
    </mc:Choice>
  </mc:AlternateContent>
  <bookViews>
    <workbookView xWindow="0" yWindow="0" windowWidth="20490" windowHeight="8310" activeTab="2"/>
  </bookViews>
  <sheets>
    <sheet name="Lichchung" sheetId="1" r:id="rId1"/>
    <sheet name="BXH_VBang" sheetId="2" r:id="rId2"/>
    <sheet name="LoaiTT_CK" sheetId="3" r:id="rId3"/>
  </sheets>
  <definedNames>
    <definedName name="_xlnm._FilterDatabase" localSheetId="1" hidden="1">BXH_VBang!$A$1:$K$1</definedName>
    <definedName name="_xlnm._FilterDatabase" localSheetId="0" hidden="1">Lichchung!$A$2:$N$62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2" l="1"/>
  <c r="D10" i="2"/>
  <c r="F3" i="1"/>
  <c r="F4" i="1"/>
  <c r="F7" i="1"/>
  <c r="F8" i="1"/>
  <c r="K4" i="1" l="1"/>
  <c r="M4" i="1" s="1"/>
  <c r="K5" i="1"/>
  <c r="M5" i="1" s="1"/>
  <c r="K6" i="1"/>
  <c r="M6" i="1" s="1"/>
  <c r="N6" i="1" s="1"/>
  <c r="K7" i="1"/>
  <c r="M7" i="1" s="1"/>
  <c r="N7" i="1" s="1"/>
  <c r="K8" i="1"/>
  <c r="M8" i="1" s="1"/>
  <c r="K9" i="1"/>
  <c r="M9" i="1" s="1"/>
  <c r="K10" i="1"/>
  <c r="M10" i="1" s="1"/>
  <c r="K11" i="1"/>
  <c r="M11" i="1" s="1"/>
  <c r="N11" i="1" s="1"/>
  <c r="K12" i="1"/>
  <c r="M12" i="1" s="1"/>
  <c r="K47" i="1"/>
  <c r="M47" i="1" s="1"/>
  <c r="N47" i="1" s="1"/>
  <c r="K48" i="1"/>
  <c r="M48" i="1" s="1"/>
  <c r="K13" i="1"/>
  <c r="M13" i="1" s="1"/>
  <c r="N13" i="1" s="1"/>
  <c r="K14" i="1"/>
  <c r="M14" i="1" s="1"/>
  <c r="N14" i="1" s="1"/>
  <c r="K51" i="1"/>
  <c r="M51" i="1" s="1"/>
  <c r="K52" i="1"/>
  <c r="M52" i="1" s="1"/>
  <c r="N52" i="1" s="1"/>
  <c r="K49" i="1"/>
  <c r="M49" i="1" s="1"/>
  <c r="N49" i="1" s="1"/>
  <c r="K50" i="1"/>
  <c r="M50" i="1" s="1"/>
  <c r="N50" i="1" s="1"/>
  <c r="K56" i="1"/>
  <c r="M56" i="1" s="1"/>
  <c r="N56" i="1" s="1"/>
  <c r="K57" i="1"/>
  <c r="M57" i="1" s="1"/>
  <c r="K59" i="1"/>
  <c r="M59" i="1" s="1"/>
  <c r="N59" i="1" s="1"/>
  <c r="K42" i="1"/>
  <c r="M42" i="1" s="1"/>
  <c r="N42" i="1" s="1"/>
  <c r="K43" i="1"/>
  <c r="M43" i="1" s="1"/>
  <c r="N43" i="1" s="1"/>
  <c r="K44" i="1"/>
  <c r="M44" i="1" s="1"/>
  <c r="N44" i="1" s="1"/>
  <c r="K45" i="1"/>
  <c r="M45" i="1" s="1"/>
  <c r="N45" i="1" s="1"/>
  <c r="K46" i="1"/>
  <c r="M46" i="1" s="1"/>
  <c r="N46" i="1" s="1"/>
  <c r="K54" i="1"/>
  <c r="M54" i="1" s="1"/>
  <c r="N54" i="1" s="1"/>
  <c r="K55" i="1"/>
  <c r="M55" i="1" s="1"/>
  <c r="N55" i="1" s="1"/>
  <c r="K61" i="1"/>
  <c r="M61" i="1" s="1"/>
  <c r="N61" i="1" s="1"/>
  <c r="K62" i="1"/>
  <c r="M62" i="1" s="1"/>
  <c r="N62" i="1" s="1"/>
  <c r="K32" i="1"/>
  <c r="M32" i="1" s="1"/>
  <c r="N32" i="1" s="1"/>
  <c r="K33" i="1"/>
  <c r="M33" i="1" s="1"/>
  <c r="N33" i="1" s="1"/>
  <c r="K34" i="1"/>
  <c r="M34" i="1" s="1"/>
  <c r="N34" i="1" s="1"/>
  <c r="K35" i="1"/>
  <c r="M35" i="1" s="1"/>
  <c r="N35" i="1" s="1"/>
  <c r="K36" i="1"/>
  <c r="M36" i="1" s="1"/>
  <c r="N36" i="1" s="1"/>
  <c r="K37" i="1"/>
  <c r="M37" i="1" s="1"/>
  <c r="N37" i="1" s="1"/>
  <c r="K38" i="1"/>
  <c r="M38" i="1" s="1"/>
  <c r="N38" i="1" s="1"/>
  <c r="K39" i="1"/>
  <c r="M39" i="1" s="1"/>
  <c r="N39" i="1" s="1"/>
  <c r="K40" i="1"/>
  <c r="M40" i="1" s="1"/>
  <c r="N40" i="1" s="1"/>
  <c r="K41" i="1"/>
  <c r="M41" i="1" s="1"/>
  <c r="N41" i="1" s="1"/>
  <c r="K21" i="1"/>
  <c r="M21" i="1" s="1"/>
  <c r="N21" i="1" s="1"/>
  <c r="K22" i="1"/>
  <c r="M22" i="1" s="1"/>
  <c r="N22" i="1" s="1"/>
  <c r="K23" i="1"/>
  <c r="M23" i="1" s="1"/>
  <c r="N23" i="1" s="1"/>
  <c r="K24" i="1"/>
  <c r="M24" i="1" s="1"/>
  <c r="N24" i="1" s="1"/>
  <c r="K25" i="1"/>
  <c r="M25" i="1" s="1"/>
  <c r="N25" i="1" s="1"/>
  <c r="K26" i="1"/>
  <c r="M26" i="1" s="1"/>
  <c r="N26" i="1" s="1"/>
  <c r="K27" i="1"/>
  <c r="M27" i="1" s="1"/>
  <c r="N27" i="1" s="1"/>
  <c r="K28" i="1"/>
  <c r="M28" i="1" s="1"/>
  <c r="N28" i="1" s="1"/>
  <c r="K29" i="1"/>
  <c r="M29" i="1" s="1"/>
  <c r="N29" i="1" s="1"/>
  <c r="K30" i="1"/>
  <c r="M30" i="1" s="1"/>
  <c r="N30" i="1" s="1"/>
  <c r="K31" i="1"/>
  <c r="M31" i="1" s="1"/>
  <c r="N31" i="1" s="1"/>
  <c r="K60" i="1"/>
  <c r="M60" i="1" s="1"/>
  <c r="N60" i="1" s="1"/>
  <c r="K58" i="1"/>
  <c r="M58" i="1" s="1"/>
  <c r="N58" i="1" s="1"/>
  <c r="K53" i="1"/>
  <c r="M53" i="1" s="1"/>
  <c r="N53" i="1" s="1"/>
  <c r="K15" i="1"/>
  <c r="M15" i="1" s="1"/>
  <c r="N15" i="1" s="1"/>
  <c r="K16" i="1"/>
  <c r="M16" i="1" s="1"/>
  <c r="N16" i="1" s="1"/>
  <c r="K17" i="1"/>
  <c r="M17" i="1" s="1"/>
  <c r="N17" i="1" s="1"/>
  <c r="K18" i="1"/>
  <c r="M18" i="1" s="1"/>
  <c r="K19" i="1"/>
  <c r="M19" i="1" s="1"/>
  <c r="N19" i="1" s="1"/>
  <c r="K20" i="1"/>
  <c r="M20" i="1" s="1"/>
  <c r="N20" i="1" s="1"/>
  <c r="K3" i="1"/>
  <c r="E20" i="2"/>
  <c r="F20" i="2"/>
  <c r="E21" i="2"/>
  <c r="F21" i="2"/>
  <c r="E22" i="2"/>
  <c r="F22" i="2"/>
  <c r="E23" i="2"/>
  <c r="F23" i="2"/>
  <c r="E24" i="2"/>
  <c r="F24" i="2"/>
  <c r="E25" i="2"/>
  <c r="F25" i="2"/>
  <c r="E3" i="2"/>
  <c r="F3" i="2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F2" i="2"/>
  <c r="E2" i="2"/>
  <c r="D3" i="2"/>
  <c r="D4" i="2"/>
  <c r="D5" i="2"/>
  <c r="D6" i="2"/>
  <c r="D7" i="2"/>
  <c r="D8" i="2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F9" i="1"/>
  <c r="F11" i="1"/>
  <c r="F12" i="1"/>
  <c r="F47" i="1"/>
  <c r="F13" i="1"/>
  <c r="F14" i="1"/>
  <c r="F51" i="1"/>
  <c r="F49" i="1"/>
  <c r="F50" i="1"/>
  <c r="F56" i="1"/>
  <c r="F59" i="1"/>
  <c r="F60" i="1"/>
  <c r="F58" i="1"/>
  <c r="F15" i="1"/>
  <c r="F16" i="1"/>
  <c r="F17" i="1"/>
  <c r="F19" i="1"/>
  <c r="F20" i="1"/>
  <c r="F21" i="1"/>
  <c r="F23" i="1"/>
  <c r="F24" i="1"/>
  <c r="F25" i="1"/>
  <c r="F27" i="1"/>
  <c r="F29" i="1"/>
  <c r="F31" i="1"/>
  <c r="F32" i="1"/>
  <c r="F33" i="1"/>
  <c r="F35" i="1"/>
  <c r="F36" i="1"/>
  <c r="F37" i="1"/>
  <c r="F40" i="1"/>
  <c r="F41" i="1"/>
  <c r="F42" i="1"/>
  <c r="F43" i="1"/>
  <c r="F44" i="1"/>
  <c r="F45" i="1"/>
  <c r="F61" i="1"/>
  <c r="N8" i="1" l="1"/>
  <c r="J2" i="2"/>
  <c r="J17" i="2"/>
  <c r="J24" i="2"/>
  <c r="N51" i="1"/>
  <c r="J9" i="2" s="1"/>
  <c r="J8" i="2"/>
  <c r="N9" i="1"/>
  <c r="J11" i="2" s="1"/>
  <c r="N5" i="1"/>
  <c r="J13" i="2" s="1"/>
  <c r="J12" i="2"/>
  <c r="J10" i="2"/>
  <c r="N57" i="1"/>
  <c r="J21" i="2" s="1"/>
  <c r="J22" i="2"/>
  <c r="N48" i="1"/>
  <c r="J25" i="2" s="1"/>
  <c r="N10" i="1"/>
  <c r="N18" i="1"/>
  <c r="J20" i="2"/>
  <c r="J4" i="2"/>
  <c r="N12" i="1"/>
  <c r="J5" i="2" s="1"/>
  <c r="J15" i="2"/>
  <c r="J16" i="2"/>
  <c r="J3" i="2"/>
  <c r="N4" i="1"/>
  <c r="J7" i="2" s="1"/>
  <c r="J6" i="2"/>
  <c r="J14" i="2"/>
  <c r="G5" i="2"/>
  <c r="G24" i="2"/>
  <c r="M3" i="1"/>
  <c r="G18" i="2"/>
  <c r="G13" i="2"/>
  <c r="G16" i="2"/>
  <c r="G14" i="2"/>
  <c r="G10" i="2"/>
  <c r="G8" i="2"/>
  <c r="G6" i="2"/>
  <c r="G25" i="2"/>
  <c r="G23" i="2"/>
  <c r="G21" i="2"/>
  <c r="G15" i="2"/>
  <c r="G7" i="2"/>
  <c r="G17" i="2"/>
  <c r="G12" i="2"/>
  <c r="G3" i="2"/>
  <c r="G19" i="2"/>
  <c r="G22" i="2"/>
  <c r="G20" i="2"/>
  <c r="G11" i="2"/>
  <c r="G9" i="2"/>
  <c r="G4" i="2"/>
  <c r="J23" i="2" l="1"/>
  <c r="N3" i="1"/>
  <c r="J19" i="2" s="1"/>
  <c r="J18" i="2"/>
  <c r="G2" i="2"/>
</calcChain>
</file>

<file path=xl/sharedStrings.xml><?xml version="1.0" encoding="utf-8"?>
<sst xmlns="http://schemas.openxmlformats.org/spreadsheetml/2006/main" count="424" uniqueCount="59">
  <si>
    <t>Trận</t>
  </si>
  <si>
    <t>Đội 1</t>
  </si>
  <si>
    <t>Nam/Nữ</t>
  </si>
  <si>
    <t>Giờ</t>
  </si>
  <si>
    <t>Bảng</t>
  </si>
  <si>
    <t>Đội</t>
  </si>
  <si>
    <t>Số trận đã đấu</t>
  </si>
  <si>
    <t>Số bàn thắng</t>
  </si>
  <si>
    <t>Số bàn thua</t>
  </si>
  <si>
    <t>Hiệu số</t>
  </si>
  <si>
    <t>A</t>
  </si>
  <si>
    <t>Nam</t>
  </si>
  <si>
    <t>10A1</t>
  </si>
  <si>
    <t>10A2</t>
  </si>
  <si>
    <t>10A3</t>
  </si>
  <si>
    <t>10A4</t>
  </si>
  <si>
    <t>10D1</t>
  </si>
  <si>
    <t>10D2</t>
  </si>
  <si>
    <t>10D3</t>
  </si>
  <si>
    <t>10D4</t>
  </si>
  <si>
    <t>10D5</t>
  </si>
  <si>
    <t>10D6</t>
  </si>
  <si>
    <t>Nữ</t>
  </si>
  <si>
    <t>Ngày</t>
  </si>
  <si>
    <t>Tháng</t>
  </si>
  <si>
    <t>C</t>
  </si>
  <si>
    <t>B</t>
  </si>
  <si>
    <t>D</t>
  </si>
  <si>
    <t>16h00-17h00</t>
  </si>
  <si>
    <t>17h10-18h00</t>
  </si>
  <si>
    <t>Điểm số</t>
  </si>
  <si>
    <t>&gt;=0</t>
  </si>
  <si>
    <t>07h00-08h00</t>
  </si>
  <si>
    <t>08h10-09h10</t>
  </si>
  <si>
    <t>10D7</t>
  </si>
  <si>
    <t>10D8</t>
  </si>
  <si>
    <t>Tỉ Số</t>
  </si>
  <si>
    <t>LỊCH THI ĐẤU TG CUP 3</t>
  </si>
  <si>
    <t>Đội 2</t>
  </si>
  <si>
    <t>Đã đấu</t>
  </si>
  <si>
    <t>Đ Đội 1</t>
  </si>
  <si>
    <t>Đ Đội 2</t>
  </si>
  <si>
    <t>Thẻ vàng</t>
  </si>
  <si>
    <t>Thẻ đỏ</t>
  </si>
  <si>
    <t>Đấu bù</t>
  </si>
  <si>
    <t>Trân</t>
  </si>
  <si>
    <t>Tỉ số</t>
  </si>
  <si>
    <t>7h00-8h00</t>
  </si>
  <si>
    <t>8h10-9h10</t>
  </si>
  <si>
    <t>17h10-18h10</t>
  </si>
  <si>
    <t>C-D</t>
  </si>
  <si>
    <t>A-B</t>
  </si>
  <si>
    <t>Đi tiếp</t>
  </si>
  <si>
    <t>VÒNG LOẠI TRỰC TIẾP</t>
  </si>
  <si>
    <t>CHUNG KẾT</t>
  </si>
  <si>
    <t>T61-T64</t>
  </si>
  <si>
    <t>T62-T63</t>
  </si>
  <si>
    <t>Cặp</t>
  </si>
  <si>
    <t>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</si>
</sst>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3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2" fillId="6" borderId="1" xfId="0" applyFont="1" applyFill="1" applyBorder="1" applyAlignment="1">
      <alignment horizontal="center" vertical="center"/>
    </xf>
    <xf numFmtId="0" fontId="2" fillId="6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9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52" workbookViewId="0">
      <selection sqref="A1:J6"/>
    </sheetView>
  </sheetViews>
  <sheetFormatPr defaultRowHeight="18" customHeight="1" x14ac:dyDescent="0.25"/>
  <cols>
    <col min="1" max="1" width="5.7109375" style="3" customWidth="1"/>
    <col min="2" max="2" width="8" style="3" customWidth="1"/>
    <col min="3" max="3" width="6.85546875" style="3" customWidth="1"/>
    <col min="4" max="4" width="14.85546875" style="1" bestFit="1" customWidth="1"/>
    <col min="5" max="5" width="8.7109375" style="1" bestFit="1" customWidth="1"/>
    <col min="6" max="6" width="5.85546875" style="2" bestFit="1" customWidth="1"/>
    <col min="7" max="7" width="9.140625" style="1" customWidth="1"/>
    <col min="8" max="8" width="8" style="1" customWidth="1"/>
    <col min="9" max="9" width="6.5703125" style="3" customWidth="1"/>
    <col min="10" max="10" width="5.7109375" style="3" customWidth="1"/>
    <col min="11" max="11" width="9.140625" style="1" hidden="1" customWidth="1"/>
    <col min="12" max="14" width="6" style="1" hidden="1" customWidth="1"/>
    <col min="15" max="15" width="9.140625" style="1" hidden="1" customWidth="1"/>
    <col min="16" max="16384" width="9.140625" style="1"/>
  </cols>
  <sheetData>
    <row r="1" spans="1:15" ht="18" customHeight="1" x14ac:dyDescent="0.25">
      <c r="A1" s="28" t="s">
        <v>37</v>
      </c>
      <c r="B1" s="28"/>
      <c r="C1" s="28"/>
      <c r="D1" s="28"/>
      <c r="E1" s="28"/>
      <c r="F1" s="28"/>
      <c r="G1" s="28"/>
      <c r="H1" s="28"/>
      <c r="I1" s="28"/>
      <c r="J1" s="28"/>
    </row>
    <row r="2" spans="1:15" s="10" customFormat="1" ht="18" customHeight="1" x14ac:dyDescent="0.25">
      <c r="A2" s="9" t="s">
        <v>0</v>
      </c>
      <c r="B2" s="9" t="s">
        <v>23</v>
      </c>
      <c r="C2" s="9" t="s">
        <v>24</v>
      </c>
      <c r="D2" s="9" t="s">
        <v>3</v>
      </c>
      <c r="E2" s="9" t="s">
        <v>2</v>
      </c>
      <c r="F2" s="9" t="s">
        <v>4</v>
      </c>
      <c r="G2" s="9" t="s">
        <v>1</v>
      </c>
      <c r="H2" s="9" t="s">
        <v>38</v>
      </c>
      <c r="I2" s="27" t="s">
        <v>36</v>
      </c>
      <c r="J2" s="27"/>
      <c r="K2" s="10" t="s">
        <v>9</v>
      </c>
      <c r="L2" s="10" t="s">
        <v>39</v>
      </c>
      <c r="M2" s="10" t="s">
        <v>40</v>
      </c>
      <c r="N2" s="10" t="s">
        <v>41</v>
      </c>
    </row>
    <row r="3" spans="1:15" s="10" customFormat="1" ht="18" customHeight="1" x14ac:dyDescent="0.25">
      <c r="A3" s="13">
        <v>1</v>
      </c>
      <c r="B3" s="13">
        <v>29</v>
      </c>
      <c r="C3" s="14">
        <v>7</v>
      </c>
      <c r="D3" s="13" t="s">
        <v>32</v>
      </c>
      <c r="E3" s="13" t="s">
        <v>22</v>
      </c>
      <c r="F3" s="13" t="str">
        <f>IF(AND(E3="Nam",G3&gt;="10D1",G3&lt;="10D6"),"A",IF(AND(E3="Nam",AND(G3&gt;="10A1",G3&lt;="10A4"),OR(G3="10D7",G3="10D8")),"B","C"))</f>
        <v>C</v>
      </c>
      <c r="G3" s="13" t="s">
        <v>20</v>
      </c>
      <c r="H3" s="13" t="s">
        <v>21</v>
      </c>
      <c r="I3" s="13">
        <v>1</v>
      </c>
      <c r="J3" s="13">
        <v>2</v>
      </c>
      <c r="K3" s="10">
        <f t="shared" ref="K3:K34" si="0">I3-J3</f>
        <v>-1</v>
      </c>
      <c r="L3" s="10">
        <v>1</v>
      </c>
      <c r="M3" s="10">
        <f t="shared" ref="M3:M34" si="1">IF(AND(L3&gt;0,K3&gt;0),3,IF(AND(L3&gt;0,K3=0),1,0))</f>
        <v>0</v>
      </c>
      <c r="N3" s="10">
        <f t="shared" ref="N3:N34" si="2">IF(AND(L3&gt;0,M3=0),3,IF(AND(L3&gt;0,M3=1),1,0))</f>
        <v>3</v>
      </c>
    </row>
    <row r="4" spans="1:15" s="10" customFormat="1" ht="18" customHeight="1" x14ac:dyDescent="0.25">
      <c r="A4" s="13">
        <v>2</v>
      </c>
      <c r="B4" s="13">
        <v>29</v>
      </c>
      <c r="C4" s="14">
        <v>7</v>
      </c>
      <c r="D4" s="13" t="s">
        <v>33</v>
      </c>
      <c r="E4" s="13" t="s">
        <v>11</v>
      </c>
      <c r="F4" s="13" t="str">
        <f>IF(AND(E4="Nam",G4&gt;="10D1",G4&lt;="10D6"),"A",IF(AND(E4="Nam",AND(G4&gt;="10A1",G4&lt;="10A4"),OR(G4="10D7",G4="10D8")),"B","C"))</f>
        <v>A</v>
      </c>
      <c r="G4" s="13" t="s">
        <v>20</v>
      </c>
      <c r="H4" s="13" t="s">
        <v>21</v>
      </c>
      <c r="I4" s="13">
        <v>0</v>
      </c>
      <c r="J4" s="13">
        <v>3</v>
      </c>
      <c r="K4" s="10">
        <f t="shared" si="0"/>
        <v>-3</v>
      </c>
      <c r="L4" s="10">
        <v>1</v>
      </c>
      <c r="M4" s="10">
        <f t="shared" si="1"/>
        <v>0</v>
      </c>
      <c r="N4" s="10">
        <f t="shared" si="2"/>
        <v>3</v>
      </c>
    </row>
    <row r="5" spans="1:15" s="10" customFormat="1" ht="18" customHeight="1" x14ac:dyDescent="0.25">
      <c r="A5" s="13">
        <v>3</v>
      </c>
      <c r="B5" s="13">
        <v>29</v>
      </c>
      <c r="C5" s="14">
        <v>7</v>
      </c>
      <c r="D5" s="13" t="s">
        <v>28</v>
      </c>
      <c r="E5" s="13" t="s">
        <v>11</v>
      </c>
      <c r="F5" s="13" t="s">
        <v>26</v>
      </c>
      <c r="G5" s="13" t="s">
        <v>34</v>
      </c>
      <c r="H5" s="13" t="s">
        <v>35</v>
      </c>
      <c r="I5" s="13">
        <v>1</v>
      </c>
      <c r="J5" s="13">
        <v>1</v>
      </c>
      <c r="K5" s="10">
        <f t="shared" si="0"/>
        <v>0</v>
      </c>
      <c r="L5" s="10">
        <v>1</v>
      </c>
      <c r="M5" s="10">
        <f t="shared" si="1"/>
        <v>1</v>
      </c>
      <c r="N5" s="10">
        <f t="shared" si="2"/>
        <v>1</v>
      </c>
    </row>
    <row r="6" spans="1:15" s="10" customFormat="1" ht="18" customHeight="1" x14ac:dyDescent="0.25">
      <c r="A6" s="13">
        <v>4</v>
      </c>
      <c r="B6" s="13">
        <v>29</v>
      </c>
      <c r="C6" s="14">
        <v>7</v>
      </c>
      <c r="D6" s="13" t="s">
        <v>29</v>
      </c>
      <c r="E6" s="13" t="s">
        <v>22</v>
      </c>
      <c r="F6" s="13" t="s">
        <v>27</v>
      </c>
      <c r="G6" s="13" t="s">
        <v>34</v>
      </c>
      <c r="H6" s="13" t="s">
        <v>35</v>
      </c>
      <c r="I6" s="13">
        <v>1</v>
      </c>
      <c r="J6" s="13">
        <v>1</v>
      </c>
      <c r="K6" s="10">
        <f t="shared" si="0"/>
        <v>0</v>
      </c>
      <c r="L6" s="10">
        <v>1</v>
      </c>
      <c r="M6" s="10">
        <f t="shared" si="1"/>
        <v>1</v>
      </c>
      <c r="N6" s="10">
        <f t="shared" si="2"/>
        <v>1</v>
      </c>
    </row>
    <row r="7" spans="1:15" s="10" customFormat="1" ht="18" customHeight="1" x14ac:dyDescent="0.25">
      <c r="A7" s="8">
        <v>5</v>
      </c>
      <c r="B7" s="8">
        <v>30</v>
      </c>
      <c r="C7" s="15">
        <v>7</v>
      </c>
      <c r="D7" s="8" t="s">
        <v>32</v>
      </c>
      <c r="E7" s="8" t="s">
        <v>22</v>
      </c>
      <c r="F7" s="8" t="str">
        <f>IF(AND(E7="Nam",G7&gt;="10D1",G7&lt;="10D6"),"A",IF(AND(E7="Nam",AND(G7&gt;="10A1",G7&lt;="10A4"),OR(G7="10D7",G7="10D8")),"B","C"))</f>
        <v>C</v>
      </c>
      <c r="G7" s="8" t="s">
        <v>16</v>
      </c>
      <c r="H7" s="8" t="s">
        <v>17</v>
      </c>
      <c r="I7" s="8">
        <v>0</v>
      </c>
      <c r="J7" s="8">
        <v>2</v>
      </c>
      <c r="K7" s="10">
        <f t="shared" si="0"/>
        <v>-2</v>
      </c>
      <c r="L7" s="10">
        <v>1</v>
      </c>
      <c r="M7" s="10">
        <f t="shared" si="1"/>
        <v>0</v>
      </c>
      <c r="N7" s="10">
        <f t="shared" si="2"/>
        <v>3</v>
      </c>
    </row>
    <row r="8" spans="1:15" s="10" customFormat="1" ht="18" customHeight="1" x14ac:dyDescent="0.25">
      <c r="A8" s="8">
        <v>6</v>
      </c>
      <c r="B8" s="8">
        <v>30</v>
      </c>
      <c r="C8" s="15">
        <v>7</v>
      </c>
      <c r="D8" s="8" t="s">
        <v>33</v>
      </c>
      <c r="E8" s="8" t="s">
        <v>11</v>
      </c>
      <c r="F8" s="8" t="str">
        <f>IF(AND(E8="Nam",G8&gt;="10D1",G8&lt;="10D6"),"A",IF(AND(E8="Nữ",G8&gt;="10D1",G8&lt;="10D6"),"C",IF(AND(E8="Nam",OR(E8="10A1",E8="10A2",E8="10A3",E8="10A4"),E8="10D7",E8="10D8"),"B","D")))</f>
        <v>A</v>
      </c>
      <c r="G8" s="8" t="s">
        <v>16</v>
      </c>
      <c r="H8" s="8" t="s">
        <v>17</v>
      </c>
      <c r="I8" s="8">
        <v>1</v>
      </c>
      <c r="J8" s="8">
        <v>7</v>
      </c>
      <c r="K8" s="10">
        <f t="shared" si="0"/>
        <v>-6</v>
      </c>
      <c r="L8" s="10">
        <v>1</v>
      </c>
      <c r="M8" s="10">
        <f t="shared" si="1"/>
        <v>0</v>
      </c>
      <c r="N8" s="10">
        <f t="shared" si="2"/>
        <v>3</v>
      </c>
    </row>
    <row r="9" spans="1:15" s="10" customFormat="1" ht="18" customHeight="1" x14ac:dyDescent="0.25">
      <c r="A9" s="8">
        <v>7</v>
      </c>
      <c r="B9" s="8">
        <v>30</v>
      </c>
      <c r="C9" s="15">
        <v>7</v>
      </c>
      <c r="D9" s="8" t="s">
        <v>28</v>
      </c>
      <c r="E9" s="8" t="s">
        <v>11</v>
      </c>
      <c r="F9" s="8" t="str">
        <f>IF(AND(E9="Nam",G9&gt;="10D1",G9&lt;="10D6"),"A",IF(AND(E9="Nữ",G9&gt;="10D1",G9&lt;="10D6"),"C",IF(AND(E9="Nữ",E9&lt;"10D1"),"D","B")))</f>
        <v>B</v>
      </c>
      <c r="G9" s="8" t="s">
        <v>13</v>
      </c>
      <c r="H9" s="8" t="s">
        <v>15</v>
      </c>
      <c r="I9" s="8">
        <v>0</v>
      </c>
      <c r="J9" s="8">
        <v>0</v>
      </c>
      <c r="K9" s="10">
        <f t="shared" si="0"/>
        <v>0</v>
      </c>
      <c r="L9" s="10">
        <v>1</v>
      </c>
      <c r="M9" s="10">
        <f t="shared" si="1"/>
        <v>1</v>
      </c>
      <c r="N9" s="10">
        <f t="shared" si="2"/>
        <v>1</v>
      </c>
    </row>
    <row r="10" spans="1:15" s="11" customFormat="1" ht="18" customHeight="1" x14ac:dyDescent="0.3">
      <c r="A10" s="8">
        <v>8</v>
      </c>
      <c r="B10" s="8">
        <v>30</v>
      </c>
      <c r="C10" s="15">
        <v>7</v>
      </c>
      <c r="D10" s="8" t="s">
        <v>29</v>
      </c>
      <c r="E10" s="8" t="s">
        <v>22</v>
      </c>
      <c r="F10" s="8" t="s">
        <v>27</v>
      </c>
      <c r="G10" s="8" t="s">
        <v>13</v>
      </c>
      <c r="H10" s="8" t="s">
        <v>15</v>
      </c>
      <c r="I10" s="8">
        <v>0</v>
      </c>
      <c r="J10" s="8">
        <v>3</v>
      </c>
      <c r="K10" s="10">
        <f t="shared" si="0"/>
        <v>-3</v>
      </c>
      <c r="L10" s="10">
        <v>1</v>
      </c>
      <c r="M10" s="10">
        <f t="shared" si="1"/>
        <v>0</v>
      </c>
      <c r="N10" s="10">
        <f t="shared" si="2"/>
        <v>3</v>
      </c>
    </row>
    <row r="11" spans="1:15" s="10" customFormat="1" ht="18" customHeight="1" x14ac:dyDescent="0.25">
      <c r="A11" s="13">
        <v>9</v>
      </c>
      <c r="B11" s="13">
        <v>31</v>
      </c>
      <c r="C11" s="14">
        <v>7</v>
      </c>
      <c r="D11" s="13" t="s">
        <v>32</v>
      </c>
      <c r="E11" s="13" t="s">
        <v>22</v>
      </c>
      <c r="F11" s="13" t="str">
        <f t="shared" ref="F11:F17" si="3">IF(AND(E11="Nam",G11&gt;="10D1",G11&lt;="10D6"),"A",IF(AND(E11="Nữ",G11&gt;="10D1",G11&lt;="10D6"),"C",IF(AND(E11="Nữ",E11&lt;"10D1"),"D","B")))</f>
        <v>C</v>
      </c>
      <c r="G11" s="13" t="s">
        <v>18</v>
      </c>
      <c r="H11" s="13" t="s">
        <v>19</v>
      </c>
      <c r="I11" s="13">
        <v>0</v>
      </c>
      <c r="J11" s="13">
        <v>2</v>
      </c>
      <c r="K11" s="10">
        <f t="shared" si="0"/>
        <v>-2</v>
      </c>
      <c r="L11" s="10">
        <v>1</v>
      </c>
      <c r="M11" s="10">
        <f t="shared" si="1"/>
        <v>0</v>
      </c>
      <c r="N11" s="10">
        <f t="shared" si="2"/>
        <v>3</v>
      </c>
    </row>
    <row r="12" spans="1:15" s="11" customFormat="1" ht="18" customHeight="1" x14ac:dyDescent="0.3">
      <c r="A12" s="13">
        <v>10</v>
      </c>
      <c r="B12" s="13">
        <v>31</v>
      </c>
      <c r="C12" s="14">
        <v>7</v>
      </c>
      <c r="D12" s="13" t="s">
        <v>33</v>
      </c>
      <c r="E12" s="13" t="s">
        <v>11</v>
      </c>
      <c r="F12" s="13" t="str">
        <f t="shared" si="3"/>
        <v>A</v>
      </c>
      <c r="G12" s="13" t="s">
        <v>18</v>
      </c>
      <c r="H12" s="13" t="s">
        <v>19</v>
      </c>
      <c r="I12" s="13">
        <v>1</v>
      </c>
      <c r="J12" s="13">
        <v>5</v>
      </c>
      <c r="K12" s="10">
        <f t="shared" si="0"/>
        <v>-4</v>
      </c>
      <c r="L12" s="10">
        <v>1</v>
      </c>
      <c r="M12" s="10">
        <f t="shared" si="1"/>
        <v>0</v>
      </c>
      <c r="N12" s="10">
        <f t="shared" si="2"/>
        <v>3</v>
      </c>
    </row>
    <row r="13" spans="1:15" s="10" customFormat="1" ht="18" customHeight="1" x14ac:dyDescent="0.3">
      <c r="A13" s="8">
        <v>13</v>
      </c>
      <c r="B13" s="8">
        <v>1</v>
      </c>
      <c r="C13" s="8">
        <v>8</v>
      </c>
      <c r="D13" s="8" t="s">
        <v>32</v>
      </c>
      <c r="E13" s="8" t="s">
        <v>22</v>
      </c>
      <c r="F13" s="8" t="str">
        <f t="shared" si="3"/>
        <v>C</v>
      </c>
      <c r="G13" s="8" t="s">
        <v>20</v>
      </c>
      <c r="H13" s="8" t="s">
        <v>16</v>
      </c>
      <c r="I13" s="8">
        <v>0</v>
      </c>
      <c r="J13" s="8">
        <v>3</v>
      </c>
      <c r="K13" s="10">
        <f t="shared" si="0"/>
        <v>-3</v>
      </c>
      <c r="L13" s="10">
        <v>1</v>
      </c>
      <c r="M13" s="10">
        <f t="shared" si="1"/>
        <v>0</v>
      </c>
      <c r="N13" s="10">
        <f t="shared" si="2"/>
        <v>3</v>
      </c>
      <c r="O13" s="11"/>
    </row>
    <row r="14" spans="1:15" s="10" customFormat="1" ht="18" customHeight="1" x14ac:dyDescent="0.3">
      <c r="A14" s="8">
        <v>14</v>
      </c>
      <c r="B14" s="8">
        <v>1</v>
      </c>
      <c r="C14" s="8">
        <v>8</v>
      </c>
      <c r="D14" s="8" t="s">
        <v>33</v>
      </c>
      <c r="E14" s="8" t="s">
        <v>11</v>
      </c>
      <c r="F14" s="8" t="str">
        <f t="shared" si="3"/>
        <v>A</v>
      </c>
      <c r="G14" s="8" t="s">
        <v>20</v>
      </c>
      <c r="H14" s="8" t="s">
        <v>16</v>
      </c>
      <c r="I14" s="8">
        <v>2</v>
      </c>
      <c r="J14" s="8">
        <v>2</v>
      </c>
      <c r="K14" s="10">
        <f t="shared" si="0"/>
        <v>0</v>
      </c>
      <c r="L14" s="10">
        <v>1</v>
      </c>
      <c r="M14" s="10">
        <f t="shared" si="1"/>
        <v>1</v>
      </c>
      <c r="N14" s="10">
        <f t="shared" si="2"/>
        <v>1</v>
      </c>
      <c r="O14" s="11"/>
    </row>
    <row r="15" spans="1:15" s="11" customFormat="1" ht="18" customHeight="1" x14ac:dyDescent="0.3">
      <c r="A15" s="13">
        <v>25</v>
      </c>
      <c r="B15" s="13">
        <v>5</v>
      </c>
      <c r="C15" s="13">
        <v>8</v>
      </c>
      <c r="D15" s="13" t="s">
        <v>32</v>
      </c>
      <c r="E15" s="13" t="s">
        <v>22</v>
      </c>
      <c r="F15" s="13" t="str">
        <f t="shared" si="3"/>
        <v>C</v>
      </c>
      <c r="G15" s="13" t="s">
        <v>20</v>
      </c>
      <c r="H15" s="13" t="s">
        <v>17</v>
      </c>
      <c r="I15" s="13">
        <v>1</v>
      </c>
      <c r="J15" s="13">
        <v>2</v>
      </c>
      <c r="K15" s="10">
        <f t="shared" si="0"/>
        <v>-1</v>
      </c>
      <c r="L15" s="10">
        <v>1</v>
      </c>
      <c r="M15" s="10">
        <f t="shared" si="1"/>
        <v>0</v>
      </c>
      <c r="N15" s="10">
        <f t="shared" si="2"/>
        <v>3</v>
      </c>
      <c r="O15" s="12"/>
    </row>
    <row r="16" spans="1:15" s="11" customFormat="1" ht="18" customHeight="1" x14ac:dyDescent="0.3">
      <c r="A16" s="13">
        <v>26</v>
      </c>
      <c r="B16" s="13">
        <v>5</v>
      </c>
      <c r="C16" s="13">
        <v>8</v>
      </c>
      <c r="D16" s="13" t="s">
        <v>33</v>
      </c>
      <c r="E16" s="13" t="s">
        <v>11</v>
      </c>
      <c r="F16" s="13" t="str">
        <f t="shared" si="3"/>
        <v>A</v>
      </c>
      <c r="G16" s="13" t="s">
        <v>20</v>
      </c>
      <c r="H16" s="13" t="s">
        <v>17</v>
      </c>
      <c r="I16" s="13">
        <v>2</v>
      </c>
      <c r="J16" s="13">
        <v>0</v>
      </c>
      <c r="K16" s="10">
        <f t="shared" si="0"/>
        <v>2</v>
      </c>
      <c r="L16" s="10">
        <v>1</v>
      </c>
      <c r="M16" s="10">
        <f t="shared" si="1"/>
        <v>3</v>
      </c>
      <c r="N16" s="10">
        <f t="shared" si="2"/>
        <v>0</v>
      </c>
      <c r="O16" s="12"/>
    </row>
    <row r="17" spans="1:15" s="10" customFormat="1" ht="18" customHeight="1" x14ac:dyDescent="0.3">
      <c r="A17" s="13">
        <v>27</v>
      </c>
      <c r="B17" s="13">
        <v>5</v>
      </c>
      <c r="C17" s="13">
        <v>8</v>
      </c>
      <c r="D17" s="13" t="s">
        <v>28</v>
      </c>
      <c r="E17" s="13" t="s">
        <v>11</v>
      </c>
      <c r="F17" s="13" t="str">
        <f t="shared" si="3"/>
        <v>B</v>
      </c>
      <c r="G17" s="13" t="s">
        <v>12</v>
      </c>
      <c r="H17" s="13" t="s">
        <v>15</v>
      </c>
      <c r="I17" s="13">
        <v>2</v>
      </c>
      <c r="J17" s="13">
        <v>1</v>
      </c>
      <c r="K17" s="10">
        <f t="shared" si="0"/>
        <v>1</v>
      </c>
      <c r="L17" s="10">
        <v>1</v>
      </c>
      <c r="M17" s="10">
        <f t="shared" si="1"/>
        <v>3</v>
      </c>
      <c r="N17" s="10">
        <f t="shared" si="2"/>
        <v>0</v>
      </c>
      <c r="O17" s="11"/>
    </row>
    <row r="18" spans="1:15" s="10" customFormat="1" ht="18" customHeight="1" x14ac:dyDescent="0.3">
      <c r="A18" s="13">
        <v>28</v>
      </c>
      <c r="B18" s="13">
        <v>5</v>
      </c>
      <c r="C18" s="13">
        <v>8</v>
      </c>
      <c r="D18" s="13" t="s">
        <v>29</v>
      </c>
      <c r="E18" s="13" t="s">
        <v>22</v>
      </c>
      <c r="F18" s="13" t="s">
        <v>27</v>
      </c>
      <c r="G18" s="13" t="s">
        <v>12</v>
      </c>
      <c r="H18" s="13" t="s">
        <v>15</v>
      </c>
      <c r="I18" s="13">
        <v>2</v>
      </c>
      <c r="J18" s="13">
        <v>1</v>
      </c>
      <c r="K18" s="10">
        <f t="shared" si="0"/>
        <v>1</v>
      </c>
      <c r="L18" s="10">
        <v>1</v>
      </c>
      <c r="M18" s="10">
        <f t="shared" si="1"/>
        <v>3</v>
      </c>
      <c r="N18" s="10">
        <f t="shared" si="2"/>
        <v>0</v>
      </c>
      <c r="O18" s="11"/>
    </row>
    <row r="19" spans="1:15" s="10" customFormat="1" ht="18" customHeight="1" x14ac:dyDescent="0.3">
      <c r="A19" s="8">
        <v>29</v>
      </c>
      <c r="B19" s="8">
        <v>6</v>
      </c>
      <c r="C19" s="8">
        <v>8</v>
      </c>
      <c r="D19" s="8" t="s">
        <v>32</v>
      </c>
      <c r="E19" s="8" t="s">
        <v>22</v>
      </c>
      <c r="F19" s="8" t="str">
        <f>IF(AND(E19="Nam",G19&gt;="10D1",G19&lt;="10D6"),"A",IF(AND(E19="Nữ",G19&gt;="10D1",G19&lt;="10D6"),"C",IF(AND(E19="Nữ",E19&lt;"10D1"),"D","B")))</f>
        <v>C</v>
      </c>
      <c r="G19" s="8" t="s">
        <v>16</v>
      </c>
      <c r="H19" s="8" t="s">
        <v>18</v>
      </c>
      <c r="I19" s="8">
        <v>4</v>
      </c>
      <c r="J19" s="8">
        <v>2</v>
      </c>
      <c r="K19" s="10">
        <f t="shared" si="0"/>
        <v>2</v>
      </c>
      <c r="L19" s="10">
        <v>1</v>
      </c>
      <c r="M19" s="10">
        <f t="shared" si="1"/>
        <v>3</v>
      </c>
      <c r="N19" s="10">
        <f t="shared" si="2"/>
        <v>0</v>
      </c>
      <c r="O19" s="11"/>
    </row>
    <row r="20" spans="1:15" s="10" customFormat="1" ht="18" customHeight="1" x14ac:dyDescent="0.3">
      <c r="A20" s="8">
        <v>30</v>
      </c>
      <c r="B20" s="8">
        <v>6</v>
      </c>
      <c r="C20" s="8">
        <v>8</v>
      </c>
      <c r="D20" s="8" t="s">
        <v>33</v>
      </c>
      <c r="E20" s="8" t="s">
        <v>11</v>
      </c>
      <c r="F20" s="8" t="str">
        <f>IF(AND(E20="Nam",G20&gt;="10D1",G20&lt;="10D6"),"A",IF(AND(E20="Nữ",G20&gt;="10D1",G20&lt;="10D6"),"C",IF(AND(E20="Nữ",E20&lt;"10D1"),"D","B")))</f>
        <v>A</v>
      </c>
      <c r="G20" s="8" t="s">
        <v>16</v>
      </c>
      <c r="H20" s="8" t="s">
        <v>18</v>
      </c>
      <c r="I20" s="8">
        <v>2</v>
      </c>
      <c r="J20" s="8">
        <v>0</v>
      </c>
      <c r="K20" s="10">
        <f t="shared" si="0"/>
        <v>2</v>
      </c>
      <c r="L20" s="10">
        <v>1</v>
      </c>
      <c r="M20" s="10">
        <f t="shared" si="1"/>
        <v>3</v>
      </c>
      <c r="N20" s="10">
        <f t="shared" si="2"/>
        <v>0</v>
      </c>
      <c r="O20" s="11"/>
    </row>
    <row r="21" spans="1:15" s="10" customFormat="1" ht="18" customHeight="1" x14ac:dyDescent="0.25">
      <c r="A21" s="8">
        <v>31</v>
      </c>
      <c r="B21" s="8">
        <v>6</v>
      </c>
      <c r="C21" s="8">
        <v>8</v>
      </c>
      <c r="D21" s="8" t="s">
        <v>28</v>
      </c>
      <c r="E21" s="8" t="s">
        <v>11</v>
      </c>
      <c r="F21" s="8" t="str">
        <f>IF(AND(E21="Nam",G21&gt;="10D1",G21&lt;="10D6"),"A",IF(AND(E21="Nữ",G21&gt;="10D1",G21&lt;="10D6"),"C",IF(AND(E21="Nữ",E21&lt;"10D1"),"D","B")))</f>
        <v>B</v>
      </c>
      <c r="G21" s="8" t="s">
        <v>13</v>
      </c>
      <c r="H21" s="8" t="s">
        <v>34</v>
      </c>
      <c r="I21" s="8">
        <v>1</v>
      </c>
      <c r="J21" s="8">
        <v>1</v>
      </c>
      <c r="K21" s="10">
        <f t="shared" si="0"/>
        <v>0</v>
      </c>
      <c r="L21" s="10">
        <v>1</v>
      </c>
      <c r="M21" s="10">
        <f t="shared" si="1"/>
        <v>1</v>
      </c>
      <c r="N21" s="10">
        <f t="shared" si="2"/>
        <v>1</v>
      </c>
    </row>
    <row r="22" spans="1:15" s="11" customFormat="1" ht="18" customHeight="1" x14ac:dyDescent="0.3">
      <c r="A22" s="8">
        <v>32</v>
      </c>
      <c r="B22" s="8">
        <v>6</v>
      </c>
      <c r="C22" s="8">
        <v>8</v>
      </c>
      <c r="D22" s="8" t="s">
        <v>29</v>
      </c>
      <c r="E22" s="8" t="s">
        <v>22</v>
      </c>
      <c r="F22" s="8" t="s">
        <v>27</v>
      </c>
      <c r="G22" s="8" t="s">
        <v>13</v>
      </c>
      <c r="H22" s="8" t="s">
        <v>34</v>
      </c>
      <c r="I22" s="8">
        <v>0</v>
      </c>
      <c r="J22" s="8">
        <v>8</v>
      </c>
      <c r="K22" s="10">
        <f t="shared" si="0"/>
        <v>-8</v>
      </c>
      <c r="L22" s="10">
        <v>1</v>
      </c>
      <c r="M22" s="10">
        <f t="shared" si="1"/>
        <v>0</v>
      </c>
      <c r="N22" s="10">
        <f t="shared" si="2"/>
        <v>3</v>
      </c>
      <c r="O22" s="10"/>
    </row>
    <row r="23" spans="1:15" s="12" customFormat="1" ht="18" customHeight="1" x14ac:dyDescent="0.25">
      <c r="A23" s="13">
        <v>33</v>
      </c>
      <c r="B23" s="13">
        <v>7</v>
      </c>
      <c r="C23" s="13">
        <v>8</v>
      </c>
      <c r="D23" s="13" t="s">
        <v>32</v>
      </c>
      <c r="E23" s="13" t="s">
        <v>22</v>
      </c>
      <c r="F23" s="13" t="str">
        <f>IF(AND(E23="Nam",G23&gt;="10D1",G23&lt;="10D6"),"A",IF(AND(E23="Nữ",G23&gt;="10D1",G23&lt;="10D6"),"C",IF(AND(E23="Nữ",E23&lt;"10D1"),"D","B")))</f>
        <v>C</v>
      </c>
      <c r="G23" s="13" t="s">
        <v>21</v>
      </c>
      <c r="H23" s="13" t="s">
        <v>17</v>
      </c>
      <c r="I23" s="13">
        <v>2</v>
      </c>
      <c r="J23" s="13">
        <v>4</v>
      </c>
      <c r="K23" s="10">
        <f t="shared" si="0"/>
        <v>-2</v>
      </c>
      <c r="L23" s="10">
        <v>1</v>
      </c>
      <c r="M23" s="10">
        <f t="shared" si="1"/>
        <v>0</v>
      </c>
      <c r="N23" s="10">
        <f t="shared" si="2"/>
        <v>3</v>
      </c>
      <c r="O23" s="10"/>
    </row>
    <row r="24" spans="1:15" s="11" customFormat="1" ht="18" customHeight="1" x14ac:dyDescent="0.3">
      <c r="A24" s="13">
        <v>34</v>
      </c>
      <c r="B24" s="13">
        <v>7</v>
      </c>
      <c r="C24" s="13">
        <v>8</v>
      </c>
      <c r="D24" s="13" t="s">
        <v>33</v>
      </c>
      <c r="E24" s="13" t="s">
        <v>11</v>
      </c>
      <c r="F24" s="13" t="str">
        <f>IF(AND(E24="Nam",G24&gt;="10D1",G24&lt;="10D6"),"A",IF(AND(E24="Nữ",G24&gt;="10D1",G24&lt;="10D6"),"C",IF(AND(E24="Nữ",E24&lt;"10D1"),"D","B")))</f>
        <v>A</v>
      </c>
      <c r="G24" s="13" t="s">
        <v>21</v>
      </c>
      <c r="H24" s="13" t="s">
        <v>17</v>
      </c>
      <c r="I24" s="13">
        <v>7</v>
      </c>
      <c r="J24" s="13">
        <v>2</v>
      </c>
      <c r="K24" s="10">
        <f t="shared" si="0"/>
        <v>5</v>
      </c>
      <c r="L24" s="10">
        <v>1</v>
      </c>
      <c r="M24" s="10">
        <f t="shared" si="1"/>
        <v>3</v>
      </c>
      <c r="N24" s="10">
        <f t="shared" si="2"/>
        <v>0</v>
      </c>
    </row>
    <row r="25" spans="1:15" s="11" customFormat="1" ht="18" customHeight="1" x14ac:dyDescent="0.3">
      <c r="A25" s="13">
        <v>35</v>
      </c>
      <c r="B25" s="13">
        <v>7</v>
      </c>
      <c r="C25" s="13">
        <v>8</v>
      </c>
      <c r="D25" s="13" t="s">
        <v>28</v>
      </c>
      <c r="E25" s="13" t="s">
        <v>11</v>
      </c>
      <c r="F25" s="13" t="str">
        <f>IF(AND(E25="Nam",G25&gt;="10D1",G25&lt;="10D6"),"A",IF(AND(E25="Nữ",G25&gt;="10D1",G25&lt;="10D6"),"C",IF(AND(E25="Nữ",E25&lt;"10D1"),"D","B")))</f>
        <v>B</v>
      </c>
      <c r="G25" s="13" t="s">
        <v>14</v>
      </c>
      <c r="H25" s="13" t="s">
        <v>15</v>
      </c>
      <c r="I25" s="13">
        <v>3</v>
      </c>
      <c r="J25" s="13">
        <v>2</v>
      </c>
      <c r="K25" s="10">
        <f t="shared" si="0"/>
        <v>1</v>
      </c>
      <c r="L25" s="10">
        <v>1</v>
      </c>
      <c r="M25" s="10">
        <f t="shared" si="1"/>
        <v>3</v>
      </c>
      <c r="N25" s="10">
        <f t="shared" si="2"/>
        <v>0</v>
      </c>
      <c r="O25" s="10"/>
    </row>
    <row r="26" spans="1:15" s="10" customFormat="1" ht="18" customHeight="1" x14ac:dyDescent="0.25">
      <c r="A26" s="13">
        <v>36</v>
      </c>
      <c r="B26" s="13">
        <v>7</v>
      </c>
      <c r="C26" s="13">
        <v>8</v>
      </c>
      <c r="D26" s="13" t="s">
        <v>29</v>
      </c>
      <c r="E26" s="13" t="s">
        <v>22</v>
      </c>
      <c r="F26" s="13" t="s">
        <v>27</v>
      </c>
      <c r="G26" s="13" t="s">
        <v>14</v>
      </c>
      <c r="H26" s="13" t="s">
        <v>15</v>
      </c>
      <c r="I26" s="13">
        <v>2</v>
      </c>
      <c r="J26" s="13">
        <v>1</v>
      </c>
      <c r="K26" s="10">
        <f t="shared" si="0"/>
        <v>1</v>
      </c>
      <c r="L26" s="10">
        <v>1</v>
      </c>
      <c r="M26" s="10">
        <f t="shared" si="1"/>
        <v>3</v>
      </c>
      <c r="N26" s="10">
        <f t="shared" si="2"/>
        <v>0</v>
      </c>
    </row>
    <row r="27" spans="1:15" s="12" customFormat="1" ht="18" customHeight="1" x14ac:dyDescent="0.25">
      <c r="A27" s="8">
        <v>37</v>
      </c>
      <c r="B27" s="8">
        <v>8</v>
      </c>
      <c r="C27" s="8">
        <v>8</v>
      </c>
      <c r="D27" s="8" t="s">
        <v>32</v>
      </c>
      <c r="E27" s="8" t="s">
        <v>22</v>
      </c>
      <c r="F27" s="8" t="str">
        <f>IF(AND(E27="Nam",G27&gt;="10D1",G27&lt;="10D6"),"A",IF(AND(E27="Nữ",G27&gt;="10D1",G27&lt;="10D6"),"C",IF(AND(E27="Nữ",E27&lt;"10D1"),"D","B")))</f>
        <v>C</v>
      </c>
      <c r="G27" s="8" t="s">
        <v>20</v>
      </c>
      <c r="H27" s="8" t="s">
        <v>19</v>
      </c>
      <c r="I27" s="8">
        <v>0</v>
      </c>
      <c r="J27" s="8">
        <v>1</v>
      </c>
      <c r="K27" s="10">
        <f t="shared" si="0"/>
        <v>-1</v>
      </c>
      <c r="L27" s="10">
        <v>1</v>
      </c>
      <c r="M27" s="10">
        <f t="shared" si="1"/>
        <v>0</v>
      </c>
      <c r="N27" s="10">
        <f t="shared" si="2"/>
        <v>3</v>
      </c>
      <c r="O27" s="10"/>
    </row>
    <row r="28" spans="1:15" s="12" customFormat="1" ht="18" customHeight="1" x14ac:dyDescent="0.3">
      <c r="A28" s="8">
        <v>38</v>
      </c>
      <c r="B28" s="8">
        <v>8</v>
      </c>
      <c r="C28" s="8">
        <v>8</v>
      </c>
      <c r="D28" s="8" t="s">
        <v>33</v>
      </c>
      <c r="E28" s="8" t="s">
        <v>11</v>
      </c>
      <c r="F28" s="8" t="s">
        <v>10</v>
      </c>
      <c r="G28" s="8" t="s">
        <v>20</v>
      </c>
      <c r="H28" s="8" t="s">
        <v>19</v>
      </c>
      <c r="I28" s="8">
        <v>0</v>
      </c>
      <c r="J28" s="8">
        <v>1</v>
      </c>
      <c r="K28" s="10">
        <f t="shared" si="0"/>
        <v>-1</v>
      </c>
      <c r="L28" s="10">
        <v>1</v>
      </c>
      <c r="M28" s="10">
        <f t="shared" si="1"/>
        <v>0</v>
      </c>
      <c r="N28" s="10">
        <f t="shared" si="2"/>
        <v>3</v>
      </c>
      <c r="O28" s="11"/>
    </row>
    <row r="29" spans="1:15" s="11" customFormat="1" ht="18" customHeight="1" x14ac:dyDescent="0.3">
      <c r="A29" s="8">
        <v>39</v>
      </c>
      <c r="B29" s="8">
        <v>8</v>
      </c>
      <c r="C29" s="15">
        <v>8</v>
      </c>
      <c r="D29" s="8" t="s">
        <v>28</v>
      </c>
      <c r="E29" s="8" t="s">
        <v>11</v>
      </c>
      <c r="F29" s="8" t="str">
        <f>IF(AND(E29="Nam",G29&gt;="10D1",G29&lt;="10D6"),"A",IF(AND(E29="Nữ",G29&gt;="10D1",G29&lt;="10D6"),"C",IF(AND(E29="Nữ",E29&lt;"10D1"),"D","B")))</f>
        <v>B</v>
      </c>
      <c r="G29" s="8" t="s">
        <v>12</v>
      </c>
      <c r="H29" s="8" t="s">
        <v>35</v>
      </c>
      <c r="I29" s="8">
        <v>0</v>
      </c>
      <c r="J29" s="8">
        <v>6</v>
      </c>
      <c r="K29" s="10">
        <f t="shared" si="0"/>
        <v>-6</v>
      </c>
      <c r="L29" s="10">
        <v>1</v>
      </c>
      <c r="M29" s="10">
        <f t="shared" si="1"/>
        <v>0</v>
      </c>
      <c r="N29" s="10">
        <f t="shared" si="2"/>
        <v>3</v>
      </c>
    </row>
    <row r="30" spans="1:15" s="11" customFormat="1" ht="18" customHeight="1" x14ac:dyDescent="0.3">
      <c r="A30" s="8">
        <v>40</v>
      </c>
      <c r="B30" s="8">
        <v>8</v>
      </c>
      <c r="C30" s="15">
        <v>8</v>
      </c>
      <c r="D30" s="8" t="s">
        <v>29</v>
      </c>
      <c r="E30" s="8" t="s">
        <v>22</v>
      </c>
      <c r="F30" s="8" t="s">
        <v>27</v>
      </c>
      <c r="G30" s="8" t="s">
        <v>12</v>
      </c>
      <c r="H30" s="8" t="s">
        <v>35</v>
      </c>
      <c r="I30" s="8">
        <v>1</v>
      </c>
      <c r="J30" s="8">
        <v>0</v>
      </c>
      <c r="K30" s="10">
        <f t="shared" si="0"/>
        <v>1</v>
      </c>
      <c r="L30" s="10">
        <v>1</v>
      </c>
      <c r="M30" s="10">
        <f t="shared" si="1"/>
        <v>3</v>
      </c>
      <c r="N30" s="10">
        <f t="shared" si="2"/>
        <v>0</v>
      </c>
      <c r="O30" s="10"/>
    </row>
    <row r="31" spans="1:15" s="11" customFormat="1" ht="18" customHeight="1" x14ac:dyDescent="0.3">
      <c r="A31" s="13">
        <v>41</v>
      </c>
      <c r="B31" s="13">
        <v>9</v>
      </c>
      <c r="C31" s="14">
        <v>8</v>
      </c>
      <c r="D31" s="13" t="s">
        <v>32</v>
      </c>
      <c r="E31" s="13" t="s">
        <v>22</v>
      </c>
      <c r="F31" s="13" t="str">
        <f>IF(AND(E31="Nam",G31&gt;="10D1",G31&lt;="10D6"),"A",IF(AND(E31="Nữ",G31&gt;="10D1",G31&lt;="10D6"),"C",IF(AND(E31="Nữ",E31&lt;"10D1"),"D","B")))</f>
        <v>C</v>
      </c>
      <c r="G31" s="13" t="s">
        <v>21</v>
      </c>
      <c r="H31" s="13" t="s">
        <v>18</v>
      </c>
      <c r="I31" s="13">
        <v>6</v>
      </c>
      <c r="J31" s="13">
        <v>1</v>
      </c>
      <c r="K31" s="10">
        <f t="shared" si="0"/>
        <v>5</v>
      </c>
      <c r="L31" s="10">
        <v>1</v>
      </c>
      <c r="M31" s="10">
        <f t="shared" si="1"/>
        <v>3</v>
      </c>
      <c r="N31" s="10">
        <f t="shared" si="2"/>
        <v>0</v>
      </c>
      <c r="O31" s="10"/>
    </row>
    <row r="32" spans="1:15" s="11" customFormat="1" ht="18" customHeight="1" x14ac:dyDescent="0.3">
      <c r="A32" s="13">
        <v>42</v>
      </c>
      <c r="B32" s="13">
        <v>9</v>
      </c>
      <c r="C32" s="14">
        <v>8</v>
      </c>
      <c r="D32" s="13" t="s">
        <v>33</v>
      </c>
      <c r="E32" s="13" t="s">
        <v>11</v>
      </c>
      <c r="F32" s="13" t="str">
        <f>IF(AND(E32="Nam",G32&gt;="10D1",G32&lt;="10D6"),"A",IF(AND(E32="Nữ",G32&gt;="10D1",G32&lt;="10D6"),"C",IF(AND(E32="Nữ",E32&lt;"10D1"),"D","B")))</f>
        <v>A</v>
      </c>
      <c r="G32" s="13" t="s">
        <v>21</v>
      </c>
      <c r="H32" s="13" t="s">
        <v>18</v>
      </c>
      <c r="I32" s="13">
        <v>2</v>
      </c>
      <c r="J32" s="13">
        <v>0</v>
      </c>
      <c r="K32" s="10">
        <f t="shared" si="0"/>
        <v>2</v>
      </c>
      <c r="L32" s="10">
        <v>1</v>
      </c>
      <c r="M32" s="10">
        <f t="shared" si="1"/>
        <v>3</v>
      </c>
      <c r="N32" s="10">
        <f t="shared" si="2"/>
        <v>0</v>
      </c>
    </row>
    <row r="33" spans="1:15" s="10" customFormat="1" ht="18" customHeight="1" x14ac:dyDescent="0.25">
      <c r="A33" s="13">
        <v>43</v>
      </c>
      <c r="B33" s="13">
        <v>9</v>
      </c>
      <c r="C33" s="13">
        <v>8</v>
      </c>
      <c r="D33" s="13" t="s">
        <v>28</v>
      </c>
      <c r="E33" s="13" t="s">
        <v>11</v>
      </c>
      <c r="F33" s="13" t="str">
        <f>IF(AND(E33="Nam",G33&gt;="10D1",G33&lt;="10D6"),"A",IF(AND(E33="Nữ",G33&gt;="10D1",G33&lt;="10D6"),"C",IF(AND(E33="Nữ",E33&lt;"10D1"),"D","B")))</f>
        <v>B</v>
      </c>
      <c r="G33" s="13" t="s">
        <v>14</v>
      </c>
      <c r="H33" s="13" t="s">
        <v>34</v>
      </c>
      <c r="I33" s="13">
        <v>2</v>
      </c>
      <c r="J33" s="13">
        <v>1</v>
      </c>
      <c r="K33" s="10">
        <f t="shared" si="0"/>
        <v>1</v>
      </c>
      <c r="L33" s="10">
        <v>1</v>
      </c>
      <c r="M33" s="10">
        <f t="shared" si="1"/>
        <v>3</v>
      </c>
      <c r="N33" s="10">
        <f t="shared" si="2"/>
        <v>0</v>
      </c>
    </row>
    <row r="34" spans="1:15" s="10" customFormat="1" ht="18" customHeight="1" x14ac:dyDescent="0.3">
      <c r="A34" s="13">
        <v>44</v>
      </c>
      <c r="B34" s="13">
        <v>9</v>
      </c>
      <c r="C34" s="13">
        <v>8</v>
      </c>
      <c r="D34" s="13" t="s">
        <v>29</v>
      </c>
      <c r="E34" s="13" t="s">
        <v>22</v>
      </c>
      <c r="F34" s="13" t="s">
        <v>27</v>
      </c>
      <c r="G34" s="13" t="s">
        <v>14</v>
      </c>
      <c r="H34" s="13" t="s">
        <v>34</v>
      </c>
      <c r="I34" s="13">
        <v>6</v>
      </c>
      <c r="J34" s="13">
        <v>0</v>
      </c>
      <c r="K34" s="10">
        <f t="shared" si="0"/>
        <v>6</v>
      </c>
      <c r="L34" s="10">
        <v>1</v>
      </c>
      <c r="M34" s="10">
        <f t="shared" si="1"/>
        <v>3</v>
      </c>
      <c r="N34" s="10">
        <f t="shared" si="2"/>
        <v>0</v>
      </c>
      <c r="O34" s="11"/>
    </row>
    <row r="35" spans="1:15" s="10" customFormat="1" ht="18" customHeight="1" x14ac:dyDescent="0.25">
      <c r="A35" s="8">
        <v>45</v>
      </c>
      <c r="B35" s="8">
        <v>10</v>
      </c>
      <c r="C35" s="8">
        <v>8</v>
      </c>
      <c r="D35" s="8" t="s">
        <v>32</v>
      </c>
      <c r="E35" s="8" t="s">
        <v>22</v>
      </c>
      <c r="F35" s="8" t="str">
        <f>IF(AND(E35="Nam",G35&gt;="10D1",G35&lt;="10D6"),"A",IF(AND(E35="Nữ",G35&gt;="10D1",G35&lt;="10D6"),"C",IF(AND(E35="Nữ",E35&lt;"10D1"),"D","B")))</f>
        <v>C</v>
      </c>
      <c r="G35" s="8" t="s">
        <v>16</v>
      </c>
      <c r="H35" s="8" t="s">
        <v>19</v>
      </c>
      <c r="I35" s="8">
        <v>2</v>
      </c>
      <c r="J35" s="8">
        <v>1</v>
      </c>
      <c r="K35" s="10">
        <f t="shared" ref="K35:K62" si="4">I35-J35</f>
        <v>1</v>
      </c>
      <c r="L35" s="10">
        <v>1</v>
      </c>
      <c r="M35" s="10">
        <f t="shared" ref="M35:M62" si="5">IF(AND(L35&gt;0,K35&gt;0),3,IF(AND(L35&gt;0,K35=0),1,0))</f>
        <v>3</v>
      </c>
      <c r="N35" s="10">
        <f t="shared" ref="N35:N62" si="6">IF(AND(L35&gt;0,M35=0),3,IF(AND(L35&gt;0,M35=1),1,0))</f>
        <v>0</v>
      </c>
    </row>
    <row r="36" spans="1:15" s="11" customFormat="1" ht="18" customHeight="1" x14ac:dyDescent="0.3">
      <c r="A36" s="8">
        <v>46</v>
      </c>
      <c r="B36" s="8">
        <v>10</v>
      </c>
      <c r="C36" s="8">
        <v>8</v>
      </c>
      <c r="D36" s="8" t="s">
        <v>33</v>
      </c>
      <c r="E36" s="8" t="s">
        <v>11</v>
      </c>
      <c r="F36" s="8" t="str">
        <f>IF(AND(E36="Nam",G36&gt;="10D1",G36&lt;="10D6"),"A",IF(AND(E36="Nữ",G36&gt;="10D1",G36&lt;="10D6"),"C",IF(AND(E36="Nữ",E36&lt;"10D1"),"D","B")))</f>
        <v>A</v>
      </c>
      <c r="G36" s="8" t="s">
        <v>16</v>
      </c>
      <c r="H36" s="8" t="s">
        <v>19</v>
      </c>
      <c r="I36" s="8">
        <v>1</v>
      </c>
      <c r="J36" s="8">
        <v>5</v>
      </c>
      <c r="K36" s="10">
        <f t="shared" si="4"/>
        <v>-4</v>
      </c>
      <c r="L36" s="10">
        <v>1</v>
      </c>
      <c r="M36" s="10">
        <f t="shared" si="5"/>
        <v>0</v>
      </c>
      <c r="N36" s="10">
        <f t="shared" si="6"/>
        <v>3</v>
      </c>
    </row>
    <row r="37" spans="1:15" s="10" customFormat="1" ht="18" customHeight="1" x14ac:dyDescent="0.25">
      <c r="A37" s="8">
        <v>47</v>
      </c>
      <c r="B37" s="8">
        <v>10</v>
      </c>
      <c r="C37" s="8">
        <v>8</v>
      </c>
      <c r="D37" s="8" t="s">
        <v>28</v>
      </c>
      <c r="E37" s="8" t="s">
        <v>11</v>
      </c>
      <c r="F37" s="8" t="str">
        <f>IF(AND(E37="Nam",G37&gt;="10D1",G37&lt;="10D6"),"A",IF(AND(E37="Nữ",G37&gt;="10D1",G37&lt;="10D6"),"C",IF(AND(E37="Nữ",E37&lt;"10D1"),"D","B")))</f>
        <v>B</v>
      </c>
      <c r="G37" s="8" t="s">
        <v>14</v>
      </c>
      <c r="H37" s="8" t="s">
        <v>35</v>
      </c>
      <c r="I37" s="8">
        <v>1</v>
      </c>
      <c r="J37" s="8">
        <v>0</v>
      </c>
      <c r="K37" s="10">
        <f t="shared" si="4"/>
        <v>1</v>
      </c>
      <c r="L37" s="10">
        <v>1</v>
      </c>
      <c r="M37" s="10">
        <f t="shared" si="5"/>
        <v>3</v>
      </c>
      <c r="N37" s="10">
        <f t="shared" si="6"/>
        <v>0</v>
      </c>
    </row>
    <row r="38" spans="1:15" s="10" customFormat="1" ht="18" customHeight="1" x14ac:dyDescent="0.25">
      <c r="A38" s="8">
        <v>48</v>
      </c>
      <c r="B38" s="8">
        <v>10</v>
      </c>
      <c r="C38" s="8">
        <v>8</v>
      </c>
      <c r="D38" s="8" t="s">
        <v>29</v>
      </c>
      <c r="E38" s="8" t="s">
        <v>22</v>
      </c>
      <c r="F38" s="8" t="s">
        <v>27</v>
      </c>
      <c r="G38" s="8" t="s">
        <v>14</v>
      </c>
      <c r="H38" s="8" t="s">
        <v>35</v>
      </c>
      <c r="I38" s="8">
        <v>1</v>
      </c>
      <c r="J38" s="8">
        <v>0</v>
      </c>
      <c r="K38" s="10">
        <f t="shared" si="4"/>
        <v>1</v>
      </c>
      <c r="L38" s="10">
        <v>1</v>
      </c>
      <c r="M38" s="10">
        <f t="shared" si="5"/>
        <v>3</v>
      </c>
      <c r="N38" s="10">
        <f t="shared" si="6"/>
        <v>0</v>
      </c>
    </row>
    <row r="39" spans="1:15" s="10" customFormat="1" ht="18" customHeight="1" x14ac:dyDescent="0.3">
      <c r="A39" s="13">
        <v>49</v>
      </c>
      <c r="B39" s="13">
        <v>11</v>
      </c>
      <c r="C39" s="13">
        <v>8</v>
      </c>
      <c r="D39" s="13" t="s">
        <v>32</v>
      </c>
      <c r="E39" s="13" t="s">
        <v>22</v>
      </c>
      <c r="F39" s="13" t="s">
        <v>27</v>
      </c>
      <c r="G39" s="13" t="s">
        <v>12</v>
      </c>
      <c r="H39" s="13" t="s">
        <v>34</v>
      </c>
      <c r="I39" s="13">
        <v>0</v>
      </c>
      <c r="J39" s="13">
        <v>0</v>
      </c>
      <c r="K39" s="10">
        <f t="shared" si="4"/>
        <v>0</v>
      </c>
      <c r="L39" s="10">
        <v>1</v>
      </c>
      <c r="M39" s="10">
        <f t="shared" si="5"/>
        <v>1</v>
      </c>
      <c r="N39" s="10">
        <f t="shared" si="6"/>
        <v>1</v>
      </c>
      <c r="O39" s="11"/>
    </row>
    <row r="40" spans="1:15" s="11" customFormat="1" ht="18" customHeight="1" x14ac:dyDescent="0.3">
      <c r="A40" s="13">
        <v>50</v>
      </c>
      <c r="B40" s="13">
        <v>11</v>
      </c>
      <c r="C40" s="13">
        <v>8</v>
      </c>
      <c r="D40" s="13" t="s">
        <v>33</v>
      </c>
      <c r="E40" s="13" t="s">
        <v>11</v>
      </c>
      <c r="F40" s="13" t="str">
        <f t="shared" ref="F40:F45" si="7">IF(AND(E40="Nam",G40&gt;="10D1",G40&lt;="10D6"),"A",IF(AND(E40="Nữ",G40&gt;="10D1",G40&lt;="10D6"),"C",IF(AND(E40="Nữ",E40&lt;"10D1"),"D","B")))</f>
        <v>B</v>
      </c>
      <c r="G40" s="13" t="s">
        <v>12</v>
      </c>
      <c r="H40" s="13" t="s">
        <v>34</v>
      </c>
      <c r="I40" s="13">
        <v>0</v>
      </c>
      <c r="J40" s="13">
        <v>2</v>
      </c>
      <c r="K40" s="10">
        <f t="shared" si="4"/>
        <v>-2</v>
      </c>
      <c r="L40" s="10">
        <v>1</v>
      </c>
      <c r="M40" s="10">
        <f t="shared" si="5"/>
        <v>0</v>
      </c>
      <c r="N40" s="10">
        <f t="shared" si="6"/>
        <v>3</v>
      </c>
    </row>
    <row r="41" spans="1:15" s="11" customFormat="1" ht="18" customHeight="1" x14ac:dyDescent="0.3">
      <c r="A41" s="13">
        <v>51</v>
      </c>
      <c r="B41" s="13">
        <v>11</v>
      </c>
      <c r="C41" s="13">
        <v>8</v>
      </c>
      <c r="D41" s="13" t="s">
        <v>28</v>
      </c>
      <c r="E41" s="13" t="s">
        <v>11</v>
      </c>
      <c r="F41" s="13" t="str">
        <f t="shared" si="7"/>
        <v>A</v>
      </c>
      <c r="G41" s="13" t="s">
        <v>21</v>
      </c>
      <c r="H41" s="13" t="s">
        <v>19</v>
      </c>
      <c r="I41" s="13">
        <v>1</v>
      </c>
      <c r="J41" s="13">
        <v>1</v>
      </c>
      <c r="K41" s="10">
        <f t="shared" si="4"/>
        <v>0</v>
      </c>
      <c r="L41" s="10">
        <v>1</v>
      </c>
      <c r="M41" s="10">
        <f t="shared" si="5"/>
        <v>1</v>
      </c>
      <c r="N41" s="10">
        <f t="shared" si="6"/>
        <v>1</v>
      </c>
    </row>
    <row r="42" spans="1:15" s="10" customFormat="1" ht="18" customHeight="1" x14ac:dyDescent="0.25">
      <c r="A42" s="13">
        <v>52</v>
      </c>
      <c r="B42" s="13">
        <v>11</v>
      </c>
      <c r="C42" s="13">
        <v>8</v>
      </c>
      <c r="D42" s="13" t="s">
        <v>29</v>
      </c>
      <c r="E42" s="13" t="s">
        <v>22</v>
      </c>
      <c r="F42" s="13" t="str">
        <f t="shared" si="7"/>
        <v>C</v>
      </c>
      <c r="G42" s="13" t="s">
        <v>21</v>
      </c>
      <c r="H42" s="13" t="s">
        <v>19</v>
      </c>
      <c r="I42" s="13">
        <v>0</v>
      </c>
      <c r="J42" s="13">
        <v>2</v>
      </c>
      <c r="K42" s="10">
        <f t="shared" si="4"/>
        <v>-2</v>
      </c>
      <c r="L42" s="10">
        <v>1</v>
      </c>
      <c r="M42" s="10">
        <f t="shared" si="5"/>
        <v>0</v>
      </c>
      <c r="N42" s="10">
        <f t="shared" si="6"/>
        <v>3</v>
      </c>
    </row>
    <row r="43" spans="1:15" s="10" customFormat="1" ht="18" customHeight="1" x14ac:dyDescent="0.25">
      <c r="A43" s="8">
        <v>53</v>
      </c>
      <c r="B43" s="8">
        <v>12</v>
      </c>
      <c r="C43" s="8">
        <v>8</v>
      </c>
      <c r="D43" s="8" t="s">
        <v>32</v>
      </c>
      <c r="E43" s="8" t="s">
        <v>22</v>
      </c>
      <c r="F43" s="8" t="str">
        <f t="shared" si="7"/>
        <v>C</v>
      </c>
      <c r="G43" s="8" t="s">
        <v>20</v>
      </c>
      <c r="H43" s="8" t="s">
        <v>18</v>
      </c>
      <c r="I43" s="8">
        <v>0</v>
      </c>
      <c r="J43" s="8">
        <v>2</v>
      </c>
      <c r="K43" s="10">
        <f t="shared" si="4"/>
        <v>-2</v>
      </c>
      <c r="L43" s="10">
        <v>1</v>
      </c>
      <c r="M43" s="10">
        <f t="shared" si="5"/>
        <v>0</v>
      </c>
      <c r="N43" s="10">
        <f t="shared" si="6"/>
        <v>3</v>
      </c>
    </row>
    <row r="44" spans="1:15" s="11" customFormat="1" ht="18" customHeight="1" x14ac:dyDescent="0.3">
      <c r="A44" s="8">
        <v>54</v>
      </c>
      <c r="B44" s="8">
        <v>12</v>
      </c>
      <c r="C44" s="8">
        <v>8</v>
      </c>
      <c r="D44" s="8" t="s">
        <v>33</v>
      </c>
      <c r="E44" s="8" t="s">
        <v>11</v>
      </c>
      <c r="F44" s="8" t="str">
        <f t="shared" si="7"/>
        <v>A</v>
      </c>
      <c r="G44" s="8" t="s">
        <v>20</v>
      </c>
      <c r="H44" s="8" t="s">
        <v>18</v>
      </c>
      <c r="I44" s="8">
        <v>4</v>
      </c>
      <c r="J44" s="8">
        <v>1</v>
      </c>
      <c r="K44" s="10">
        <f t="shared" si="4"/>
        <v>3</v>
      </c>
      <c r="L44" s="10">
        <v>1</v>
      </c>
      <c r="M44" s="10">
        <f t="shared" si="5"/>
        <v>3</v>
      </c>
      <c r="N44" s="10">
        <f t="shared" si="6"/>
        <v>0</v>
      </c>
    </row>
    <row r="45" spans="1:15" s="10" customFormat="1" ht="18" customHeight="1" x14ac:dyDescent="0.25">
      <c r="A45" s="8">
        <v>55</v>
      </c>
      <c r="B45" s="8">
        <v>12</v>
      </c>
      <c r="C45" s="8">
        <v>8</v>
      </c>
      <c r="D45" s="8" t="s">
        <v>28</v>
      </c>
      <c r="E45" s="8" t="s">
        <v>11</v>
      </c>
      <c r="F45" s="8" t="str">
        <f t="shared" si="7"/>
        <v>B</v>
      </c>
      <c r="G45" s="8" t="s">
        <v>13</v>
      </c>
      <c r="H45" s="8" t="s">
        <v>35</v>
      </c>
      <c r="I45" s="8">
        <v>1</v>
      </c>
      <c r="J45" s="8">
        <v>1</v>
      </c>
      <c r="K45" s="10">
        <f t="shared" si="4"/>
        <v>0</v>
      </c>
      <c r="L45" s="10">
        <v>1</v>
      </c>
      <c r="M45" s="10">
        <f t="shared" si="5"/>
        <v>1</v>
      </c>
      <c r="N45" s="10">
        <f t="shared" si="6"/>
        <v>1</v>
      </c>
    </row>
    <row r="46" spans="1:15" s="11" customFormat="1" ht="18" customHeight="1" x14ac:dyDescent="0.3">
      <c r="A46" s="8">
        <v>56</v>
      </c>
      <c r="B46" s="8">
        <v>12</v>
      </c>
      <c r="C46" s="8">
        <v>8</v>
      </c>
      <c r="D46" s="8" t="s">
        <v>29</v>
      </c>
      <c r="E46" s="8" t="s">
        <v>22</v>
      </c>
      <c r="F46" s="8" t="s">
        <v>27</v>
      </c>
      <c r="G46" s="8" t="s">
        <v>13</v>
      </c>
      <c r="H46" s="8" t="s">
        <v>35</v>
      </c>
      <c r="I46" s="8">
        <v>1</v>
      </c>
      <c r="J46" s="8">
        <v>9</v>
      </c>
      <c r="K46" s="10">
        <f t="shared" si="4"/>
        <v>-8</v>
      </c>
      <c r="L46" s="10">
        <v>1</v>
      </c>
      <c r="M46" s="10">
        <f t="shared" si="5"/>
        <v>0</v>
      </c>
      <c r="N46" s="10">
        <f t="shared" si="6"/>
        <v>3</v>
      </c>
      <c r="O46" s="10"/>
    </row>
    <row r="47" spans="1:15" s="10" customFormat="1" ht="18" customHeight="1" x14ac:dyDescent="0.25">
      <c r="A47" s="13">
        <v>11</v>
      </c>
      <c r="B47" s="13">
        <v>13</v>
      </c>
      <c r="C47" s="13">
        <v>8</v>
      </c>
      <c r="D47" s="13" t="s">
        <v>33</v>
      </c>
      <c r="E47" s="13" t="s">
        <v>11</v>
      </c>
      <c r="F47" s="13" t="str">
        <f>IF(AND(E47="Nam",G47&gt;="10D1",G47&lt;="10D6"),"A",IF(AND(E47="Nữ",G47&gt;="10D1",G47&lt;="10D6"),"C",IF(AND(E47="Nữ",E47&lt;"10D1"),"D","B")))</f>
        <v>B</v>
      </c>
      <c r="G47" s="13" t="s">
        <v>15</v>
      </c>
      <c r="H47" s="13" t="s">
        <v>35</v>
      </c>
      <c r="I47" s="13">
        <v>0</v>
      </c>
      <c r="J47" s="13">
        <v>4</v>
      </c>
      <c r="K47" s="10">
        <f t="shared" si="4"/>
        <v>-4</v>
      </c>
      <c r="L47" s="10">
        <v>1</v>
      </c>
      <c r="M47" s="10">
        <f t="shared" si="5"/>
        <v>0</v>
      </c>
      <c r="N47" s="10">
        <f t="shared" si="6"/>
        <v>3</v>
      </c>
      <c r="O47" s="24" t="s">
        <v>44</v>
      </c>
    </row>
    <row r="48" spans="1:15" s="11" customFormat="1" ht="18" customHeight="1" x14ac:dyDescent="0.3">
      <c r="A48" s="13">
        <v>12</v>
      </c>
      <c r="B48" s="13">
        <v>13</v>
      </c>
      <c r="C48" s="13">
        <v>8</v>
      </c>
      <c r="D48" s="13" t="s">
        <v>32</v>
      </c>
      <c r="E48" s="13" t="s">
        <v>22</v>
      </c>
      <c r="F48" s="13" t="s">
        <v>27</v>
      </c>
      <c r="G48" s="13" t="s">
        <v>15</v>
      </c>
      <c r="H48" s="13" t="s">
        <v>35</v>
      </c>
      <c r="I48" s="13">
        <v>0</v>
      </c>
      <c r="J48" s="13">
        <v>3</v>
      </c>
      <c r="K48" s="10">
        <f t="shared" si="4"/>
        <v>-3</v>
      </c>
      <c r="L48" s="10">
        <v>1</v>
      </c>
      <c r="M48" s="10">
        <f t="shared" si="5"/>
        <v>0</v>
      </c>
      <c r="N48" s="10">
        <f t="shared" si="6"/>
        <v>3</v>
      </c>
      <c r="O48" s="24" t="s">
        <v>44</v>
      </c>
    </row>
    <row r="49" spans="1:15" s="10" customFormat="1" ht="18" customHeight="1" x14ac:dyDescent="0.25">
      <c r="A49" s="13">
        <v>17</v>
      </c>
      <c r="B49" s="13">
        <v>13</v>
      </c>
      <c r="C49" s="13">
        <v>8</v>
      </c>
      <c r="D49" s="13" t="s">
        <v>29</v>
      </c>
      <c r="E49" s="13" t="s">
        <v>22</v>
      </c>
      <c r="F49" s="13" t="str">
        <f>IF(AND(E49="Nam",G49&gt;="10D1",G49&lt;="10D6"),"A",IF(AND(E49="Nữ",G49&gt;="10D1",G49&lt;="10D6"),"C",IF(AND(E49="Nữ",E49&lt;"10D1"),"D","B")))</f>
        <v>C</v>
      </c>
      <c r="G49" s="13" t="s">
        <v>21</v>
      </c>
      <c r="H49" s="13" t="s">
        <v>16</v>
      </c>
      <c r="I49" s="13">
        <v>3</v>
      </c>
      <c r="J49" s="13">
        <v>1</v>
      </c>
      <c r="K49" s="10">
        <f t="shared" si="4"/>
        <v>2</v>
      </c>
      <c r="L49" s="10">
        <v>1</v>
      </c>
      <c r="M49" s="10">
        <f t="shared" si="5"/>
        <v>3</v>
      </c>
      <c r="N49" s="10">
        <f t="shared" si="6"/>
        <v>0</v>
      </c>
      <c r="O49" s="24" t="s">
        <v>44</v>
      </c>
    </row>
    <row r="50" spans="1:15" s="10" customFormat="1" ht="18" customHeight="1" x14ac:dyDescent="0.25">
      <c r="A50" s="13">
        <v>18</v>
      </c>
      <c r="B50" s="13">
        <v>13</v>
      </c>
      <c r="C50" s="13">
        <v>8</v>
      </c>
      <c r="D50" s="13" t="s">
        <v>28</v>
      </c>
      <c r="E50" s="13" t="s">
        <v>11</v>
      </c>
      <c r="F50" s="13" t="str">
        <f>IF(AND(E50="Nam",G50&gt;="10D1",G50&lt;="10D6"),"A",IF(AND(E50="Nữ",G50&gt;="10D1",G50&lt;="10D6"),"C",IF(AND(E50="Nữ",E50&lt;"10D1"),"D","B")))</f>
        <v>A</v>
      </c>
      <c r="G50" s="13" t="s">
        <v>21</v>
      </c>
      <c r="H50" s="13" t="s">
        <v>16</v>
      </c>
      <c r="I50" s="13">
        <v>11</v>
      </c>
      <c r="J50" s="13">
        <v>1</v>
      </c>
      <c r="K50" s="10">
        <f t="shared" si="4"/>
        <v>10</v>
      </c>
      <c r="L50" s="10">
        <v>1</v>
      </c>
      <c r="M50" s="10">
        <f t="shared" si="5"/>
        <v>3</v>
      </c>
      <c r="N50" s="10">
        <f t="shared" si="6"/>
        <v>0</v>
      </c>
      <c r="O50" s="24" t="s">
        <v>44</v>
      </c>
    </row>
    <row r="51" spans="1:15" s="11" customFormat="1" ht="18" customHeight="1" x14ac:dyDescent="0.3">
      <c r="A51" s="22">
        <v>15</v>
      </c>
      <c r="B51" s="22">
        <v>14</v>
      </c>
      <c r="C51" s="22">
        <v>8</v>
      </c>
      <c r="D51" s="22" t="s">
        <v>28</v>
      </c>
      <c r="E51" s="22" t="s">
        <v>11</v>
      </c>
      <c r="F51" s="22" t="str">
        <f>IF(AND(E51="Nam",G51&gt;="10D1",G51&lt;="10D6"),"A",IF(AND(E51="Nữ",G51&gt;="10D1",G51&lt;="10D6"),"C",IF(AND(E51="Nữ",E51&lt;"10D1"),"D","B")))</f>
        <v>B</v>
      </c>
      <c r="G51" s="22" t="s">
        <v>12</v>
      </c>
      <c r="H51" s="22" t="s">
        <v>13</v>
      </c>
      <c r="I51" s="22">
        <v>4</v>
      </c>
      <c r="J51" s="22">
        <v>0</v>
      </c>
      <c r="K51" s="10">
        <f t="shared" si="4"/>
        <v>4</v>
      </c>
      <c r="L51" s="10">
        <v>1</v>
      </c>
      <c r="M51" s="10">
        <f t="shared" si="5"/>
        <v>3</v>
      </c>
      <c r="N51" s="10">
        <f t="shared" si="6"/>
        <v>0</v>
      </c>
      <c r="O51" s="24" t="s">
        <v>44</v>
      </c>
    </row>
    <row r="52" spans="1:15" s="11" customFormat="1" ht="18" customHeight="1" x14ac:dyDescent="0.3">
      <c r="A52" s="22">
        <v>16</v>
      </c>
      <c r="B52" s="22">
        <v>14</v>
      </c>
      <c r="C52" s="22">
        <v>8</v>
      </c>
      <c r="D52" s="22" t="s">
        <v>29</v>
      </c>
      <c r="E52" s="22" t="s">
        <v>22</v>
      </c>
      <c r="F52" s="22" t="s">
        <v>27</v>
      </c>
      <c r="G52" s="22" t="s">
        <v>12</v>
      </c>
      <c r="H52" s="22" t="s">
        <v>13</v>
      </c>
      <c r="I52" s="22">
        <v>4</v>
      </c>
      <c r="J52" s="22">
        <v>0</v>
      </c>
      <c r="K52" s="10">
        <f t="shared" si="4"/>
        <v>4</v>
      </c>
      <c r="L52" s="10">
        <v>1</v>
      </c>
      <c r="M52" s="10">
        <f t="shared" si="5"/>
        <v>3</v>
      </c>
      <c r="N52" s="10">
        <f t="shared" si="6"/>
        <v>0</v>
      </c>
      <c r="O52" s="24" t="s">
        <v>44</v>
      </c>
    </row>
    <row r="53" spans="1:15" s="11" customFormat="1" ht="18" customHeight="1" x14ac:dyDescent="0.3">
      <c r="A53" s="22">
        <v>24</v>
      </c>
      <c r="B53" s="22">
        <v>14</v>
      </c>
      <c r="C53" s="22">
        <v>8</v>
      </c>
      <c r="D53" s="22" t="s">
        <v>32</v>
      </c>
      <c r="E53" s="22" t="s">
        <v>22</v>
      </c>
      <c r="F53" s="22" t="s">
        <v>27</v>
      </c>
      <c r="G53" s="22" t="s">
        <v>15</v>
      </c>
      <c r="H53" s="22" t="s">
        <v>34</v>
      </c>
      <c r="I53" s="22">
        <v>0</v>
      </c>
      <c r="J53" s="22">
        <v>4</v>
      </c>
      <c r="K53" s="10">
        <f t="shared" si="4"/>
        <v>-4</v>
      </c>
      <c r="L53" s="10">
        <v>1</v>
      </c>
      <c r="M53" s="10">
        <f t="shared" si="5"/>
        <v>0</v>
      </c>
      <c r="N53" s="10">
        <f t="shared" si="6"/>
        <v>3</v>
      </c>
      <c r="O53" s="24" t="s">
        <v>44</v>
      </c>
    </row>
    <row r="54" spans="1:15" s="10" customFormat="1" ht="18" customHeight="1" x14ac:dyDescent="0.25">
      <c r="A54" s="22">
        <v>57</v>
      </c>
      <c r="B54" s="22">
        <v>14</v>
      </c>
      <c r="C54" s="22">
        <v>8</v>
      </c>
      <c r="D54" s="22" t="s">
        <v>32</v>
      </c>
      <c r="E54" s="22" t="s">
        <v>22</v>
      </c>
      <c r="F54" s="22" t="s">
        <v>25</v>
      </c>
      <c r="G54" s="22" t="s">
        <v>17</v>
      </c>
      <c r="H54" s="22" t="s">
        <v>18</v>
      </c>
      <c r="I54" s="22">
        <v>2</v>
      </c>
      <c r="J54" s="22">
        <v>1</v>
      </c>
      <c r="K54" s="10">
        <f t="shared" si="4"/>
        <v>1</v>
      </c>
      <c r="L54" s="10">
        <v>1</v>
      </c>
      <c r="M54" s="10">
        <f t="shared" si="5"/>
        <v>3</v>
      </c>
      <c r="N54" s="10">
        <f t="shared" si="6"/>
        <v>0</v>
      </c>
      <c r="O54" s="24" t="s">
        <v>44</v>
      </c>
    </row>
    <row r="55" spans="1:15" s="10" customFormat="1" ht="18" customHeight="1" x14ac:dyDescent="0.25">
      <c r="A55" s="22">
        <v>58</v>
      </c>
      <c r="B55" s="22">
        <v>14</v>
      </c>
      <c r="C55" s="22">
        <v>8</v>
      </c>
      <c r="D55" s="22" t="s">
        <v>33</v>
      </c>
      <c r="E55" s="22" t="s">
        <v>11</v>
      </c>
      <c r="F55" s="22" t="s">
        <v>10</v>
      </c>
      <c r="G55" s="22" t="s">
        <v>17</v>
      </c>
      <c r="H55" s="22" t="s">
        <v>18</v>
      </c>
      <c r="I55" s="22">
        <v>3</v>
      </c>
      <c r="J55" s="22">
        <v>1</v>
      </c>
      <c r="K55" s="10">
        <f t="shared" si="4"/>
        <v>2</v>
      </c>
      <c r="L55" s="10">
        <v>1</v>
      </c>
      <c r="M55" s="10">
        <f t="shared" si="5"/>
        <v>3</v>
      </c>
      <c r="N55" s="10">
        <f t="shared" si="6"/>
        <v>0</v>
      </c>
      <c r="O55" s="24" t="s">
        <v>44</v>
      </c>
    </row>
    <row r="56" spans="1:15" s="11" customFormat="1" ht="18" customHeight="1" x14ac:dyDescent="0.3">
      <c r="A56" s="23">
        <v>19</v>
      </c>
      <c r="B56" s="23">
        <v>18</v>
      </c>
      <c r="C56" s="23">
        <v>8</v>
      </c>
      <c r="D56" s="23" t="s">
        <v>28</v>
      </c>
      <c r="E56" s="23" t="s">
        <v>11</v>
      </c>
      <c r="F56" s="23" t="str">
        <f>IF(AND(E56="Nam",G56&gt;="10D1",G56&lt;="10D6"),"A",IF(AND(E56="Nữ",G56&gt;="10D1",G56&lt;="10D6"),"C",IF(AND(E56="Nữ",E56&lt;"10D1"),"D","B")))</f>
        <v>B</v>
      </c>
      <c r="G56" s="23" t="s">
        <v>14</v>
      </c>
      <c r="H56" s="23" t="s">
        <v>13</v>
      </c>
      <c r="I56" s="23">
        <v>2</v>
      </c>
      <c r="J56" s="23">
        <v>2</v>
      </c>
      <c r="K56" s="10">
        <f t="shared" si="4"/>
        <v>0</v>
      </c>
      <c r="L56" s="10">
        <v>1</v>
      </c>
      <c r="M56" s="10">
        <f t="shared" si="5"/>
        <v>1</v>
      </c>
      <c r="N56" s="10">
        <f t="shared" si="6"/>
        <v>1</v>
      </c>
      <c r="O56" s="24" t="s">
        <v>44</v>
      </c>
    </row>
    <row r="57" spans="1:15" s="10" customFormat="1" ht="18" customHeight="1" x14ac:dyDescent="0.25">
      <c r="A57" s="23">
        <v>20</v>
      </c>
      <c r="B57" s="23">
        <v>18</v>
      </c>
      <c r="C57" s="23">
        <v>8</v>
      </c>
      <c r="D57" s="23" t="s">
        <v>29</v>
      </c>
      <c r="E57" s="23" t="s">
        <v>22</v>
      </c>
      <c r="F57" s="23" t="s">
        <v>27</v>
      </c>
      <c r="G57" s="23" t="s">
        <v>14</v>
      </c>
      <c r="H57" s="23" t="s">
        <v>13</v>
      </c>
      <c r="I57" s="23">
        <v>1</v>
      </c>
      <c r="J57" s="23">
        <v>0</v>
      </c>
      <c r="K57" s="10">
        <f t="shared" si="4"/>
        <v>1</v>
      </c>
      <c r="L57" s="10">
        <v>1</v>
      </c>
      <c r="M57" s="10">
        <f t="shared" si="5"/>
        <v>3</v>
      </c>
      <c r="N57" s="10">
        <f t="shared" si="6"/>
        <v>0</v>
      </c>
      <c r="O57" s="24" t="s">
        <v>44</v>
      </c>
    </row>
    <row r="58" spans="1:15" s="10" customFormat="1" ht="18" customHeight="1" x14ac:dyDescent="0.25">
      <c r="A58" s="23">
        <v>23</v>
      </c>
      <c r="B58" s="23">
        <v>18</v>
      </c>
      <c r="C58" s="23">
        <v>8</v>
      </c>
      <c r="D58" s="23" t="s">
        <v>33</v>
      </c>
      <c r="E58" s="23" t="s">
        <v>11</v>
      </c>
      <c r="F58" s="23" t="str">
        <f>IF(AND(E58="Nam",G58&gt;="10D1",G58&lt;="10D6"),"A",IF(AND(E58="Nữ",G58&gt;="10D1",G58&lt;="10D6"),"C",IF(AND(E58="Nữ",E58&lt;"10D1"),"D","B")))</f>
        <v>B</v>
      </c>
      <c r="G58" s="23" t="s">
        <v>15</v>
      </c>
      <c r="H58" s="23" t="s">
        <v>34</v>
      </c>
      <c r="I58" s="23">
        <v>0</v>
      </c>
      <c r="J58" s="23">
        <v>3</v>
      </c>
      <c r="K58" s="10">
        <f t="shared" si="4"/>
        <v>-3</v>
      </c>
      <c r="L58" s="10">
        <v>1</v>
      </c>
      <c r="M58" s="10">
        <f t="shared" si="5"/>
        <v>0</v>
      </c>
      <c r="N58" s="10">
        <f t="shared" si="6"/>
        <v>3</v>
      </c>
      <c r="O58" s="24" t="s">
        <v>44</v>
      </c>
    </row>
    <row r="59" spans="1:15" s="10" customFormat="1" ht="18" customHeight="1" x14ac:dyDescent="0.25">
      <c r="A59" s="22">
        <v>21</v>
      </c>
      <c r="B59" s="22">
        <v>25</v>
      </c>
      <c r="C59" s="22">
        <v>8</v>
      </c>
      <c r="D59" s="22" t="s">
        <v>32</v>
      </c>
      <c r="E59" s="22" t="s">
        <v>22</v>
      </c>
      <c r="F59" s="22" t="str">
        <f>IF(AND(E59="Nam",G59&gt;="10D1",G59&lt;="10D6"),"A",IF(AND(E59="Nữ",G59&gt;="10D1",G59&lt;="10D6"),"C",IF(AND(E59="Nữ",E59&lt;"10D1"),"D","B")))</f>
        <v>C</v>
      </c>
      <c r="G59" s="22" t="s">
        <v>17</v>
      </c>
      <c r="H59" s="22" t="s">
        <v>19</v>
      </c>
      <c r="I59" s="22">
        <v>1</v>
      </c>
      <c r="J59" s="22">
        <v>2</v>
      </c>
      <c r="K59" s="10">
        <f t="shared" si="4"/>
        <v>-1</v>
      </c>
      <c r="L59" s="10">
        <v>1</v>
      </c>
      <c r="M59" s="10">
        <f t="shared" si="5"/>
        <v>0</v>
      </c>
      <c r="N59" s="10">
        <f t="shared" si="6"/>
        <v>3</v>
      </c>
      <c r="O59" s="24" t="s">
        <v>44</v>
      </c>
    </row>
    <row r="60" spans="1:15" s="10" customFormat="1" ht="18" customHeight="1" x14ac:dyDescent="0.25">
      <c r="A60" s="22">
        <v>22</v>
      </c>
      <c r="B60" s="22">
        <v>25</v>
      </c>
      <c r="C60" s="22">
        <v>8</v>
      </c>
      <c r="D60" s="22" t="s">
        <v>33</v>
      </c>
      <c r="E60" s="22" t="s">
        <v>11</v>
      </c>
      <c r="F60" s="22" t="str">
        <f>IF(AND(E60="Nam",G60&gt;="10D1",G60&lt;="10D6"),"A",IF(AND(E60="Nữ",G60&gt;="10D1",G60&lt;="10D6"),"C",IF(AND(E60="Nữ",E60&lt;"10D1"),"D","B")))</f>
        <v>A</v>
      </c>
      <c r="G60" s="22" t="s">
        <v>17</v>
      </c>
      <c r="H60" s="22" t="s">
        <v>19</v>
      </c>
      <c r="I60" s="22">
        <v>0</v>
      </c>
      <c r="J60" s="22">
        <v>5</v>
      </c>
      <c r="K60" s="10">
        <f t="shared" si="4"/>
        <v>-5</v>
      </c>
      <c r="L60" s="10">
        <v>1</v>
      </c>
      <c r="M60" s="10">
        <f t="shared" si="5"/>
        <v>0</v>
      </c>
      <c r="N60" s="10">
        <f t="shared" si="6"/>
        <v>3</v>
      </c>
      <c r="O60" s="24" t="s">
        <v>44</v>
      </c>
    </row>
    <row r="61" spans="1:15" s="11" customFormat="1" ht="18" customHeight="1" x14ac:dyDescent="0.3">
      <c r="A61" s="22">
        <v>59</v>
      </c>
      <c r="B61" s="22">
        <v>25</v>
      </c>
      <c r="C61" s="22">
        <v>8</v>
      </c>
      <c r="D61" s="22" t="s">
        <v>28</v>
      </c>
      <c r="E61" s="22" t="s">
        <v>11</v>
      </c>
      <c r="F61" s="22" t="str">
        <f>IF(AND(E61="Nam",G61&gt;="10D1",G61&lt;="10D6"),"A",IF(AND(E61="Nữ",G61&gt;="10D1",G61&lt;="10D6"),"C",IF(AND(E61="Nữ",E61&lt;"10D1"),"D","B")))</f>
        <v>B</v>
      </c>
      <c r="G61" s="22" t="s">
        <v>12</v>
      </c>
      <c r="H61" s="22" t="s">
        <v>14</v>
      </c>
      <c r="I61" s="22">
        <v>0</v>
      </c>
      <c r="J61" s="22">
        <v>5</v>
      </c>
      <c r="K61" s="10">
        <f t="shared" si="4"/>
        <v>-5</v>
      </c>
      <c r="L61" s="10">
        <v>1</v>
      </c>
      <c r="M61" s="10">
        <f t="shared" si="5"/>
        <v>0</v>
      </c>
      <c r="N61" s="10">
        <f t="shared" si="6"/>
        <v>3</v>
      </c>
      <c r="O61" s="24" t="s">
        <v>44</v>
      </c>
    </row>
    <row r="62" spans="1:15" s="11" customFormat="1" ht="18" customHeight="1" x14ac:dyDescent="0.3">
      <c r="A62" s="22">
        <v>60</v>
      </c>
      <c r="B62" s="22">
        <v>25</v>
      </c>
      <c r="C62" s="22">
        <v>8</v>
      </c>
      <c r="D62" s="22" t="s">
        <v>29</v>
      </c>
      <c r="E62" s="22" t="s">
        <v>22</v>
      </c>
      <c r="F62" s="22" t="s">
        <v>27</v>
      </c>
      <c r="G62" s="22" t="s">
        <v>12</v>
      </c>
      <c r="H62" s="22" t="s">
        <v>14</v>
      </c>
      <c r="I62" s="22">
        <v>2</v>
      </c>
      <c r="J62" s="22">
        <v>2</v>
      </c>
      <c r="K62" s="10">
        <f t="shared" si="4"/>
        <v>0</v>
      </c>
      <c r="L62" s="10">
        <v>1</v>
      </c>
      <c r="M62" s="10">
        <f t="shared" si="5"/>
        <v>1</v>
      </c>
      <c r="N62" s="10">
        <f t="shared" si="6"/>
        <v>1</v>
      </c>
      <c r="O62" s="24" t="s">
        <v>44</v>
      </c>
    </row>
  </sheetData>
  <sortState ref="A3:O62">
    <sortCondition ref="C3:C62"/>
    <sortCondition ref="B3:B62"/>
  </sortState>
  <mergeCells count="2">
    <mergeCell ref="I2:J2"/>
    <mergeCell ref="A1:J1"/>
  </mergeCells>
  <pageMargins left="0.25" right="0.25" top="0.25" bottom="0.2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K13" sqref="K13"/>
    </sheetView>
  </sheetViews>
  <sheetFormatPr defaultRowHeight="15" x14ac:dyDescent="0.25"/>
  <cols>
    <col min="1" max="1" width="9.140625" style="7"/>
    <col min="2" max="2" width="9.140625" style="6"/>
    <col min="3" max="3" width="9.140625" style="7"/>
    <col min="4" max="6" width="9.7109375" style="7" customWidth="1"/>
    <col min="7" max="7" width="9.85546875" style="7" customWidth="1"/>
    <col min="8" max="9" width="6.5703125" style="7" hidden="1" customWidth="1"/>
    <col min="10" max="10" width="9.85546875" style="7" customWidth="1"/>
    <col min="11" max="11" width="9.85546875" customWidth="1"/>
    <col min="12" max="12" width="4.85546875" hidden="1" customWidth="1"/>
  </cols>
  <sheetData>
    <row r="1" spans="1:12" ht="34.5" customHeight="1" x14ac:dyDescent="0.25">
      <c r="A1" s="19" t="s">
        <v>2</v>
      </c>
      <c r="B1" s="19" t="s">
        <v>4</v>
      </c>
      <c r="C1" s="19" t="s">
        <v>5</v>
      </c>
      <c r="D1" s="19" t="s">
        <v>6</v>
      </c>
      <c r="E1" s="19" t="s">
        <v>7</v>
      </c>
      <c r="F1" s="19" t="s">
        <v>8</v>
      </c>
      <c r="G1" s="19" t="s">
        <v>9</v>
      </c>
      <c r="H1" s="19" t="s">
        <v>42</v>
      </c>
      <c r="I1" s="19" t="s">
        <v>43</v>
      </c>
      <c r="J1" s="19" t="s">
        <v>30</v>
      </c>
      <c r="K1" s="19" t="s">
        <v>52</v>
      </c>
      <c r="L1" s="16" t="s">
        <v>31</v>
      </c>
    </row>
    <row r="2" spans="1:12" x14ac:dyDescent="0.25">
      <c r="A2" s="4" t="s">
        <v>11</v>
      </c>
      <c r="B2" s="5" t="s">
        <v>10</v>
      </c>
      <c r="C2" s="4" t="s">
        <v>16</v>
      </c>
      <c r="D2" s="4">
        <f>COUNTIFS(Lichchung!$G$3:$G$70,BXH_VBang!C2,Lichchung!$E$3:$E$70,BXH_VBang!A2,Lichchung!$I$3:$I$70,BXH_VBang!$L$1)+COUNTIFS(Lichchung!$H$3:$H$70,BXH_VBang!C2,Lichchung!$E$3:$E$70,BXH_VBang!A2,Lichchung!$J$3:$J$70,BXH_VBang!$L$1)</f>
        <v>5</v>
      </c>
      <c r="E2" s="4">
        <f>SUMIFS(Lichchung!$I$3:$I$70,Lichchung!$G$3:$G$70,BXH_VBang!C2,Lichchung!$E$3:$E$70,BXH_VBang!A2)+SUMIFS(Lichchung!$J$3:$J$70,Lichchung!$H$3:$H$70,BXH_VBang!C2,Lichchung!$E$3:$E$70,BXH_VBang!A2)</f>
        <v>7</v>
      </c>
      <c r="F2" s="4">
        <f>SUMIFS(Lichchung!$I$3:$I$70,Lichchung!$H$3:$H$70,BXH_VBang!C2,Lichchung!$E$3:$E$70,BXH_VBang!A2)+SUMIFS(Lichchung!$J$3:$J$70,Lichchung!$G$3:$G$70,BXH_VBang!C2,Lichchung!$E$3:$E$70,BXH_VBang!A2)</f>
        <v>25</v>
      </c>
      <c r="G2" s="4">
        <f>E2-F2</f>
        <v>-18</v>
      </c>
      <c r="H2" s="4"/>
      <c r="I2" s="4"/>
      <c r="J2" s="20">
        <f>SUMIFS(Lichchung!$M$3:$M$70,Lichchung!$G$3:$G$70,BXH_VBang!C2,Lichchung!$E$3:$E$70,BXH_VBang!A2)+SUMIFS(Lichchung!$N$3:$N$70,Lichchung!$H$3:$H$70,BXH_VBang!C2,Lichchung!$E$3:$E$70,BXH_VBang!A2)</f>
        <v>4</v>
      </c>
      <c r="K2" s="4"/>
    </row>
    <row r="3" spans="1:12" x14ac:dyDescent="0.25">
      <c r="A3" s="4" t="s">
        <v>11</v>
      </c>
      <c r="B3" s="5" t="s">
        <v>10</v>
      </c>
      <c r="C3" s="4" t="s">
        <v>17</v>
      </c>
      <c r="D3" s="4">
        <f>COUNTIFS(Lichchung!$G$3:$G$70,BXH_VBang!C3,Lichchung!$E$3:$E$70,BXH_VBang!A3,Lichchung!$I$3:$I$70,BXH_VBang!$L$1)+COUNTIFS(Lichchung!$H$3:$H$70,BXH_VBang!C3,Lichchung!$E$3:$E$70,BXH_VBang!A3,Lichchung!$J$3:$J$70,BXH_VBang!$L$1)</f>
        <v>5</v>
      </c>
      <c r="E3" s="4">
        <f>SUMIFS(Lichchung!$I$3:$I$70,Lichchung!$G$3:$G$70,BXH_VBang!C3,Lichchung!$E$3:$E$70,BXH_VBang!A3)+SUMIFS(Lichchung!$J$3:$J$70,Lichchung!$H$3:$H$70,BXH_VBang!C3,Lichchung!$E$3:$E$70,BXH_VBang!A3)</f>
        <v>12</v>
      </c>
      <c r="F3" s="4">
        <f>SUMIFS(Lichchung!$I$3:$I$70,Lichchung!$H$3:$H$70,BXH_VBang!C3,Lichchung!$E$3:$E$70,BXH_VBang!A3)+SUMIFS(Lichchung!$J$3:$J$70,Lichchung!$G$3:$G$70,BXH_VBang!C3,Lichchung!$E$3:$E$70,BXH_VBang!A3)</f>
        <v>16</v>
      </c>
      <c r="G3" s="4">
        <f t="shared" ref="G3:G17" si="0">E3-F3</f>
        <v>-4</v>
      </c>
      <c r="H3" s="4">
        <v>1</v>
      </c>
      <c r="I3" s="4"/>
      <c r="J3" s="20">
        <f>SUMIFS(Lichchung!$M$3:$M$70,Lichchung!$G$3:$G$70,BXH_VBang!C3,Lichchung!$E$3:$E$70,BXH_VBang!A3)+SUMIFS(Lichchung!$N$3:$N$70,Lichchung!$H$3:$H$70,BXH_VBang!C3,Lichchung!$E$3:$E$70,BXH_VBang!A3)</f>
        <v>6</v>
      </c>
      <c r="K3" s="4"/>
    </row>
    <row r="4" spans="1:12" x14ac:dyDescent="0.25">
      <c r="A4" s="4" t="s">
        <v>11</v>
      </c>
      <c r="B4" s="5" t="s">
        <v>10</v>
      </c>
      <c r="C4" s="4" t="s">
        <v>18</v>
      </c>
      <c r="D4" s="4">
        <f>COUNTIFS(Lichchung!$G$3:$G$70,BXH_VBang!C4,Lichchung!$E$3:$E$70,BXH_VBang!A4,Lichchung!$I$3:$I$70,BXH_VBang!$L$1)+COUNTIFS(Lichchung!$H$3:$H$70,BXH_VBang!C4,Lichchung!$E$3:$E$70,BXH_VBang!A4,Lichchung!$J$3:$J$70,BXH_VBang!$L$1)</f>
        <v>5</v>
      </c>
      <c r="E4" s="4">
        <f>SUMIFS(Lichchung!$I$3:$I$70,Lichchung!$G$3:$G$70,BXH_VBang!C4,Lichchung!$E$3:$E$70,BXH_VBang!A4)+SUMIFS(Lichchung!$J$3:$J$70,Lichchung!$H$3:$H$70,BXH_VBang!C4,Lichchung!$E$3:$E$70,BXH_VBang!A4)</f>
        <v>3</v>
      </c>
      <c r="F4" s="4">
        <f>SUMIFS(Lichchung!$I$3:$I$70,Lichchung!$H$3:$H$70,BXH_VBang!C4,Lichchung!$E$3:$E$70,BXH_VBang!A4)+SUMIFS(Lichchung!$J$3:$J$70,Lichchung!$G$3:$G$70,BXH_VBang!C4,Lichchung!$E$3:$E$70,BXH_VBang!A4)</f>
        <v>16</v>
      </c>
      <c r="G4" s="4">
        <f t="shared" si="0"/>
        <v>-13</v>
      </c>
      <c r="H4" s="4">
        <v>2</v>
      </c>
      <c r="I4" s="4"/>
      <c r="J4" s="20">
        <f>SUMIFS(Lichchung!$M$3:$M$70,Lichchung!$G$3:$G$70,BXH_VBang!C4,Lichchung!$E$3:$E$70,BXH_VBang!A4)+SUMIFS(Lichchung!$N$3:$N$70,Lichchung!$H$3:$H$70,BXH_VBang!C4,Lichchung!$E$3:$E$70,BXH_VBang!A4)</f>
        <v>0</v>
      </c>
      <c r="K4" s="4"/>
    </row>
    <row r="5" spans="1:12" x14ac:dyDescent="0.25">
      <c r="A5" s="4" t="s">
        <v>11</v>
      </c>
      <c r="B5" s="5" t="s">
        <v>10</v>
      </c>
      <c r="C5" s="4" t="s">
        <v>19</v>
      </c>
      <c r="D5" s="4">
        <f>COUNTIFS(Lichchung!$G$3:$G$70,BXH_VBang!C5,Lichchung!$E$3:$E$70,BXH_VBang!A5,Lichchung!$I$3:$I$70,BXH_VBang!$L$1)+COUNTIFS(Lichchung!$H$3:$H$70,BXH_VBang!C5,Lichchung!$E$3:$E$70,BXH_VBang!A5,Lichchung!$J$3:$J$70,BXH_VBang!$L$1)</f>
        <v>5</v>
      </c>
      <c r="E5" s="4">
        <f>SUMIFS(Lichchung!$I$3:$I$70,Lichchung!$G$3:$G$70,BXH_VBang!C5,Lichchung!$E$3:$E$70,BXH_VBang!A5)+SUMIFS(Lichchung!$J$3:$J$70,Lichchung!$H$3:$H$70,BXH_VBang!C5,Lichchung!$E$3:$E$70,BXH_VBang!A5)</f>
        <v>17</v>
      </c>
      <c r="F5" s="4">
        <f>SUMIFS(Lichchung!$I$3:$I$70,Lichchung!$H$3:$H$70,BXH_VBang!C5,Lichchung!$E$3:$E$70,BXH_VBang!A5)+SUMIFS(Lichchung!$J$3:$J$70,Lichchung!$G$3:$G$70,BXH_VBang!C5,Lichchung!$E$3:$E$70,BXH_VBang!A5)</f>
        <v>3</v>
      </c>
      <c r="G5" s="4">
        <f t="shared" si="0"/>
        <v>14</v>
      </c>
      <c r="H5" s="4"/>
      <c r="I5" s="4"/>
      <c r="J5" s="20">
        <f>SUMIFS(Lichchung!$M$3:$M$70,Lichchung!$G$3:$G$70,BXH_VBang!C5,Lichchung!$E$3:$E$70,BXH_VBang!A5)+SUMIFS(Lichchung!$N$3:$N$70,Lichchung!$H$3:$H$70,BXH_VBang!C5,Lichchung!$E$3:$E$70,BXH_VBang!A5)</f>
        <v>13</v>
      </c>
      <c r="K5" s="4">
        <v>2</v>
      </c>
    </row>
    <row r="6" spans="1:12" x14ac:dyDescent="0.25">
      <c r="A6" s="4" t="s">
        <v>11</v>
      </c>
      <c r="B6" s="5" t="s">
        <v>10</v>
      </c>
      <c r="C6" s="4" t="s">
        <v>20</v>
      </c>
      <c r="D6" s="4">
        <f>COUNTIFS(Lichchung!$G$3:$G$70,BXH_VBang!C6,Lichchung!$E$3:$E$70,BXH_VBang!A6,Lichchung!$I$3:$I$70,BXH_VBang!$L$1)+COUNTIFS(Lichchung!$H$3:$H$70,BXH_VBang!C6,Lichchung!$E$3:$E$70,BXH_VBang!A6,Lichchung!$J$3:$J$70,BXH_VBang!$L$1)</f>
        <v>5</v>
      </c>
      <c r="E6" s="4">
        <f>SUMIFS(Lichchung!$I$3:$I$70,Lichchung!$G$3:$G$70,BXH_VBang!C6,Lichchung!$E$3:$E$70,BXH_VBang!A6)+SUMIFS(Lichchung!$J$3:$J$70,Lichchung!$H$3:$H$70,BXH_VBang!C6,Lichchung!$E$3:$E$70,BXH_VBang!A6)</f>
        <v>8</v>
      </c>
      <c r="F6" s="4">
        <f>SUMIFS(Lichchung!$I$3:$I$70,Lichchung!$H$3:$H$70,BXH_VBang!C6,Lichchung!$E$3:$E$70,BXH_VBang!A6)+SUMIFS(Lichchung!$J$3:$J$70,Lichchung!$G$3:$G$70,BXH_VBang!C6,Lichchung!$E$3:$E$70,BXH_VBang!A6)</f>
        <v>7</v>
      </c>
      <c r="G6" s="4">
        <f t="shared" si="0"/>
        <v>1</v>
      </c>
      <c r="H6" s="4"/>
      <c r="I6" s="4"/>
      <c r="J6" s="20">
        <f>SUMIFS(Lichchung!$M$3:$M$70,Lichchung!$G$3:$G$70,BXH_VBang!C6,Lichchung!$E$3:$E$70,BXH_VBang!A6)+SUMIFS(Lichchung!$N$3:$N$70,Lichchung!$H$3:$H$70,BXH_VBang!C6,Lichchung!$E$3:$E$70,BXH_VBang!A6)</f>
        <v>7</v>
      </c>
      <c r="K6" s="4"/>
    </row>
    <row r="7" spans="1:12" x14ac:dyDescent="0.25">
      <c r="A7" s="4" t="s">
        <v>11</v>
      </c>
      <c r="B7" s="5" t="s">
        <v>10</v>
      </c>
      <c r="C7" s="4" t="s">
        <v>21</v>
      </c>
      <c r="D7" s="4">
        <f>COUNTIFS(Lichchung!$G$3:$G$70,BXH_VBang!C7,Lichchung!$E$3:$E$70,BXH_VBang!A7,Lichchung!$I$3:$I$70,BXH_VBang!$L$1)+COUNTIFS(Lichchung!$H$3:$H$70,BXH_VBang!C7,Lichchung!$E$3:$E$70,BXH_VBang!A7,Lichchung!$J$3:$J$70,BXH_VBang!$L$1)</f>
        <v>5</v>
      </c>
      <c r="E7" s="4">
        <f>SUMIFS(Lichchung!$I$3:$I$70,Lichchung!$G$3:$G$70,BXH_VBang!C7,Lichchung!$E$3:$E$70,BXH_VBang!A7)+SUMIFS(Lichchung!$J$3:$J$70,Lichchung!$H$3:$H$70,BXH_VBang!C7,Lichchung!$E$3:$E$70,BXH_VBang!A7)</f>
        <v>24</v>
      </c>
      <c r="F7" s="4">
        <f>SUMIFS(Lichchung!$I$3:$I$70,Lichchung!$H$3:$H$70,BXH_VBang!C7,Lichchung!$E$3:$E$70,BXH_VBang!A7)+SUMIFS(Lichchung!$J$3:$J$70,Lichchung!$G$3:$G$70,BXH_VBang!C7,Lichchung!$E$3:$E$70,BXH_VBang!A7)</f>
        <v>4</v>
      </c>
      <c r="G7" s="4">
        <f t="shared" si="0"/>
        <v>20</v>
      </c>
      <c r="H7" s="4"/>
      <c r="I7" s="4">
        <v>1</v>
      </c>
      <c r="J7" s="20">
        <f>SUMIFS(Lichchung!$M$3:$M$70,Lichchung!$G$3:$G$70,BXH_VBang!C7,Lichchung!$E$3:$E$70,BXH_VBang!A7)+SUMIFS(Lichchung!$N$3:$N$70,Lichchung!$H$3:$H$70,BXH_VBang!C7,Lichchung!$E$3:$E$70,BXH_VBang!A7)</f>
        <v>13</v>
      </c>
      <c r="K7" s="4">
        <v>1</v>
      </c>
    </row>
    <row r="8" spans="1:12" x14ac:dyDescent="0.25">
      <c r="A8" s="17" t="s">
        <v>11</v>
      </c>
      <c r="B8" s="18" t="s">
        <v>26</v>
      </c>
      <c r="C8" s="17" t="s">
        <v>12</v>
      </c>
      <c r="D8" s="17">
        <f>COUNTIFS(Lichchung!$G$3:$G$70,BXH_VBang!C8,Lichchung!$E$3:$E$70,BXH_VBang!A8,Lichchung!$I$3:$I$70,BXH_VBang!$L$1)+COUNTIFS(Lichchung!$H$3:$H$70,BXH_VBang!C8,Lichchung!$E$3:$E$70,BXH_VBang!A8,Lichchung!$J$3:$J$70,BXH_VBang!$L$1)</f>
        <v>5</v>
      </c>
      <c r="E8" s="17">
        <f>SUMIFS(Lichchung!$I$3:$I$70,Lichchung!$G$3:$G$70,BXH_VBang!C8,Lichchung!$E$3:$E$70,BXH_VBang!A8)+SUMIFS(Lichchung!$J$3:$J$70,Lichchung!$H$3:$H$70,BXH_VBang!C8,Lichchung!$E$3:$E$70,BXH_VBang!A8)</f>
        <v>6</v>
      </c>
      <c r="F8" s="17">
        <f>SUMIFS(Lichchung!$I$3:$I$70,Lichchung!$H$3:$H$70,BXH_VBang!C8,Lichchung!$E$3:$E$70,BXH_VBang!A8)+SUMIFS(Lichchung!$J$3:$J$70,Lichchung!$G$3:$G$70,BXH_VBang!C8,Lichchung!$E$3:$E$70,BXH_VBang!A8)</f>
        <v>14</v>
      </c>
      <c r="G8" s="17">
        <f t="shared" si="0"/>
        <v>-8</v>
      </c>
      <c r="H8" s="17"/>
      <c r="I8" s="17"/>
      <c r="J8" s="21">
        <f>SUMIFS(Lichchung!$M$3:$M$70,Lichchung!$G$3:$G$70,BXH_VBang!C8,Lichchung!$E$3:$E$70,BXH_VBang!A8)+SUMIFS(Lichchung!$N$3:$N$70,Lichchung!$H$3:$H$70,BXH_VBang!C8,Lichchung!$E$3:$E$70,BXH_VBang!A8)</f>
        <v>6</v>
      </c>
      <c r="K8" s="17"/>
    </row>
    <row r="9" spans="1:12" x14ac:dyDescent="0.25">
      <c r="A9" s="17" t="s">
        <v>11</v>
      </c>
      <c r="B9" s="18" t="s">
        <v>26</v>
      </c>
      <c r="C9" s="17" t="s">
        <v>13</v>
      </c>
      <c r="D9" s="17">
        <f>COUNTIFS(Lichchung!$G$3:$G$70,BXH_VBang!C9,Lichchung!$E$3:$E$70,BXH_VBang!A9,Lichchung!$I$3:$I$70,BXH_VBang!$L$1)+COUNTIFS(Lichchung!$H$3:$H$70,BXH_VBang!C9,Lichchung!$E$3:$E$70,BXH_VBang!A9,Lichchung!$J$3:$J$70,BXH_VBang!$L$1)</f>
        <v>5</v>
      </c>
      <c r="E9" s="17">
        <f>SUMIFS(Lichchung!$I$3:$I$70,Lichchung!$G$3:$G$70,BXH_VBang!C9,Lichchung!$E$3:$E$70,BXH_VBang!A9)+SUMIFS(Lichchung!$J$3:$J$70,Lichchung!$H$3:$H$70,BXH_VBang!C9,Lichchung!$E$3:$E$70,BXH_VBang!A9)</f>
        <v>4</v>
      </c>
      <c r="F9" s="17">
        <f>SUMIFS(Lichchung!$I$3:$I$70,Lichchung!$H$3:$H$70,BXH_VBang!C9,Lichchung!$E$3:$E$70,BXH_VBang!A9)+SUMIFS(Lichchung!$J$3:$J$70,Lichchung!$G$3:$G$70,BXH_VBang!C9,Lichchung!$E$3:$E$70,BXH_VBang!A9)</f>
        <v>8</v>
      </c>
      <c r="G9" s="17">
        <f t="shared" si="0"/>
        <v>-4</v>
      </c>
      <c r="H9" s="17"/>
      <c r="I9" s="17"/>
      <c r="J9" s="21">
        <f>SUMIFS(Lichchung!$M$3:$M$70,Lichchung!$G$3:$G$70,BXH_VBang!C9,Lichchung!$E$3:$E$70,BXH_VBang!A9)+SUMIFS(Lichchung!$N$3:$N$70,Lichchung!$H$3:$H$70,BXH_VBang!C9,Lichchung!$E$3:$E$70,BXH_VBang!A9)</f>
        <v>4</v>
      </c>
      <c r="K9" s="17"/>
    </row>
    <row r="10" spans="1:12" x14ac:dyDescent="0.25">
      <c r="A10" s="17" t="s">
        <v>11</v>
      </c>
      <c r="B10" s="18" t="s">
        <v>26</v>
      </c>
      <c r="C10" s="17" t="s">
        <v>14</v>
      </c>
      <c r="D10" s="17">
        <f>COUNTIFS(Lichchung!$G$3:$G$70,BXH_VBang!C10,Lichchung!$E$3:$E$70,BXH_VBang!A10,Lichchung!$I$3:$I$70,BXH_VBang!$L$1)+COUNTIFS(Lichchung!$H$3:$H$70,BXH_VBang!C10,Lichchung!$E$3:$E$70,BXH_VBang!A10,Lichchung!$J$3:$J$70,BXH_VBang!$L$1)</f>
        <v>5</v>
      </c>
      <c r="E10" s="17">
        <f>SUMIFS(Lichchung!$I$3:$I$70,Lichchung!$G$3:$G$70,BXH_VBang!C10,Lichchung!$E$3:$E$70,BXH_VBang!A10)+SUMIFS(Lichchung!$J$3:$J$70,Lichchung!$H$3:$H$70,BXH_VBang!C10,Lichchung!$E$3:$E$70,BXH_VBang!A10)</f>
        <v>13</v>
      </c>
      <c r="F10" s="17">
        <f>SUMIFS(Lichchung!$I$3:$I$70,Lichchung!$H$3:$H$70,BXH_VBang!C10,Lichchung!$E$3:$E$70,BXH_VBang!A10)+SUMIFS(Lichchung!$J$3:$J$70,Lichchung!$G$3:$G$70,BXH_VBang!C10,Lichchung!$E$3:$E$70,BXH_VBang!A10)</f>
        <v>5</v>
      </c>
      <c r="G10" s="17">
        <f t="shared" si="0"/>
        <v>8</v>
      </c>
      <c r="H10" s="17"/>
      <c r="I10" s="17"/>
      <c r="J10" s="21">
        <f>SUMIFS(Lichchung!$M$3:$M$70,Lichchung!$G$3:$G$70,BXH_VBang!C10,Lichchung!$E$3:$E$70,BXH_VBang!A10)+SUMIFS(Lichchung!$N$3:$N$70,Lichchung!$H$3:$H$70,BXH_VBang!C10,Lichchung!$E$3:$E$70,BXH_VBang!A10)</f>
        <v>13</v>
      </c>
      <c r="K10" s="17">
        <v>1</v>
      </c>
    </row>
    <row r="11" spans="1:12" x14ac:dyDescent="0.25">
      <c r="A11" s="17" t="s">
        <v>11</v>
      </c>
      <c r="B11" s="18" t="s">
        <v>26</v>
      </c>
      <c r="C11" s="17" t="s">
        <v>15</v>
      </c>
      <c r="D11" s="17">
        <f>COUNTIFS(Lichchung!$G$3:$G$70,BXH_VBang!C11,Lichchung!$E$3:$E$70,BXH_VBang!A11,Lichchung!$I$3:$I$70,BXH_VBang!$L$1)+COUNTIFS(Lichchung!$H$3:$H$70,BXH_VBang!C11,Lichchung!$E$3:$E$70,BXH_VBang!A11,Lichchung!$J$3:$J$70,BXH_VBang!$L$1)</f>
        <v>5</v>
      </c>
      <c r="E11" s="17">
        <f>SUMIFS(Lichchung!$I$3:$I$70,Lichchung!$G$3:$G$70,BXH_VBang!C11,Lichchung!$E$3:$E$70,BXH_VBang!A11)+SUMIFS(Lichchung!$J$3:$J$70,Lichchung!$H$3:$H$70,BXH_VBang!C11,Lichchung!$E$3:$E$70,BXH_VBang!A11)</f>
        <v>3</v>
      </c>
      <c r="F11" s="17">
        <f>SUMIFS(Lichchung!$I$3:$I$70,Lichchung!$H$3:$H$70,BXH_VBang!C11,Lichchung!$E$3:$E$70,BXH_VBang!A11)+SUMIFS(Lichchung!$J$3:$J$70,Lichchung!$G$3:$G$70,BXH_VBang!C11,Lichchung!$E$3:$E$70,BXH_VBang!A11)</f>
        <v>12</v>
      </c>
      <c r="G11" s="17">
        <f t="shared" si="0"/>
        <v>-9</v>
      </c>
      <c r="H11" s="17"/>
      <c r="I11" s="17"/>
      <c r="J11" s="21">
        <f>SUMIFS(Lichchung!$M$3:$M$70,Lichchung!$G$3:$G$70,BXH_VBang!C11,Lichchung!$E$3:$E$70,BXH_VBang!A11)+SUMIFS(Lichchung!$N$3:$N$70,Lichchung!$H$3:$H$70,BXH_VBang!C11,Lichchung!$E$3:$E$70,BXH_VBang!A11)</f>
        <v>1</v>
      </c>
      <c r="K11" s="17"/>
    </row>
    <row r="12" spans="1:12" x14ac:dyDescent="0.25">
      <c r="A12" s="17" t="s">
        <v>11</v>
      </c>
      <c r="B12" s="18" t="s">
        <v>26</v>
      </c>
      <c r="C12" s="17" t="s">
        <v>34</v>
      </c>
      <c r="D12" s="17">
        <f>COUNTIFS(Lichchung!$G$3:$G$70,BXH_VBang!C12,Lichchung!$E$3:$E$70,BXH_VBang!A12,Lichchung!$I$3:$I$70,BXH_VBang!$L$1)+COUNTIFS(Lichchung!$H$3:$H$70,BXH_VBang!C12,Lichchung!$E$3:$E$70,BXH_VBang!A12,Lichchung!$J$3:$J$70,BXH_VBang!$L$1)</f>
        <v>5</v>
      </c>
      <c r="E12" s="17">
        <f>SUMIFS(Lichchung!$I$3:$I$70,Lichchung!$G$3:$G$70,BXH_VBang!C12,Lichchung!$E$3:$E$70,BXH_VBang!A12)+SUMIFS(Lichchung!$J$3:$J$70,Lichchung!$H$3:$H$70,BXH_VBang!C12,Lichchung!$E$3:$E$70,BXH_VBang!A12)</f>
        <v>8</v>
      </c>
      <c r="F12" s="17">
        <f>SUMIFS(Lichchung!$I$3:$I$70,Lichchung!$H$3:$H$70,BXH_VBang!C12,Lichchung!$E$3:$E$70,BXH_VBang!A12)+SUMIFS(Lichchung!$J$3:$J$70,Lichchung!$G$3:$G$70,BXH_VBang!C12,Lichchung!$E$3:$E$70,BXH_VBang!A12)</f>
        <v>4</v>
      </c>
      <c r="G12" s="17">
        <f t="shared" si="0"/>
        <v>4</v>
      </c>
      <c r="H12" s="17"/>
      <c r="I12" s="17"/>
      <c r="J12" s="21">
        <f>SUMIFS(Lichchung!$M$3:$M$70,Lichchung!$G$3:$G$70,BXH_VBang!C12,Lichchung!$E$3:$E$70,BXH_VBang!A12)+SUMIFS(Lichchung!$N$3:$N$70,Lichchung!$H$3:$H$70,BXH_VBang!C12,Lichchung!$E$3:$E$70,BXH_VBang!A12)</f>
        <v>8</v>
      </c>
      <c r="K12" s="17"/>
    </row>
    <row r="13" spans="1:12" x14ac:dyDescent="0.25">
      <c r="A13" s="17" t="s">
        <v>11</v>
      </c>
      <c r="B13" s="18" t="s">
        <v>26</v>
      </c>
      <c r="C13" s="17" t="s">
        <v>35</v>
      </c>
      <c r="D13" s="17">
        <f>COUNTIFS(Lichchung!$G$3:$G$70,BXH_VBang!C13,Lichchung!$E$3:$E$70,BXH_VBang!A13,Lichchung!$I$3:$I$70,BXH_VBang!$L$1)+COUNTIFS(Lichchung!$H$3:$H$70,BXH_VBang!C13,Lichchung!$E$3:$E$70,BXH_VBang!A13,Lichchung!$J$3:$J$70,BXH_VBang!$L$1)</f>
        <v>5</v>
      </c>
      <c r="E13" s="17">
        <f>SUMIFS(Lichchung!$I$3:$I$70,Lichchung!$G$3:$G$70,BXH_VBang!C13,Lichchung!$E$3:$E$70,BXH_VBang!A13)+SUMIFS(Lichchung!$J$3:$J$70,Lichchung!$H$3:$H$70,BXH_VBang!C13,Lichchung!$E$3:$E$70,BXH_VBang!A13)</f>
        <v>12</v>
      </c>
      <c r="F13" s="17">
        <f>SUMIFS(Lichchung!$I$3:$I$70,Lichchung!$H$3:$H$70,BXH_VBang!C13,Lichchung!$E$3:$E$70,BXH_VBang!A13)+SUMIFS(Lichchung!$J$3:$J$70,Lichchung!$G$3:$G$70,BXH_VBang!C13,Lichchung!$E$3:$E$70,BXH_VBang!A13)</f>
        <v>3</v>
      </c>
      <c r="G13" s="17">
        <f t="shared" si="0"/>
        <v>9</v>
      </c>
      <c r="H13" s="17"/>
      <c r="I13" s="17"/>
      <c r="J13" s="21">
        <f>SUMIFS(Lichchung!$M$3:$M$70,Lichchung!$G$3:$G$70,BXH_VBang!C13,Lichchung!$E$3:$E$70,BXH_VBang!A13)+SUMIFS(Lichchung!$N$3:$N$70,Lichchung!$H$3:$H$70,BXH_VBang!C13,Lichchung!$E$3:$E$70,BXH_VBang!A13)</f>
        <v>8</v>
      </c>
      <c r="K13" s="17">
        <v>2</v>
      </c>
    </row>
    <row r="14" spans="1:12" x14ac:dyDescent="0.25">
      <c r="A14" s="4" t="s">
        <v>22</v>
      </c>
      <c r="B14" s="5" t="s">
        <v>25</v>
      </c>
      <c r="C14" s="4" t="s">
        <v>16</v>
      </c>
      <c r="D14" s="4">
        <f>COUNTIFS(Lichchung!$G$3:$G$70,BXH_VBang!C14,Lichchung!$E$3:$E$70,BXH_VBang!A14,Lichchung!$I$3:$I$70,BXH_VBang!$L$1)+COUNTIFS(Lichchung!$H$3:$H$70,BXH_VBang!C14,Lichchung!$E$3:$E$70,BXH_VBang!A14,Lichchung!$J$3:$J$70,BXH_VBang!$L$1)</f>
        <v>5</v>
      </c>
      <c r="E14" s="4">
        <f>SUMIFS(Lichchung!$I$3:$I$70,Lichchung!$G$3:$G$70,BXH_VBang!C14,Lichchung!$E$3:$E$70,BXH_VBang!A14)+SUMIFS(Lichchung!$J$3:$J$70,Lichchung!$H$3:$H$70,BXH_VBang!C14,Lichchung!$E$3:$E$70,BXH_VBang!A14)</f>
        <v>10</v>
      </c>
      <c r="F14" s="4">
        <f>SUMIFS(Lichchung!$I$3:$I$70,Lichchung!$H$3:$H$70,BXH_VBang!C14,Lichchung!$E$3:$E$70,BXH_VBang!A14)+SUMIFS(Lichchung!$J$3:$J$70,Lichchung!$G$3:$G$70,BXH_VBang!C14,Lichchung!$E$3:$E$70,BXH_VBang!A14)</f>
        <v>8</v>
      </c>
      <c r="G14" s="4">
        <f t="shared" si="0"/>
        <v>2</v>
      </c>
      <c r="H14" s="4"/>
      <c r="I14" s="4"/>
      <c r="J14" s="20">
        <f>SUMIFS(Lichchung!$M$3:$M$70,Lichchung!$G$3:$G$70,BXH_VBang!C14,Lichchung!$E$3:$E$70,BXH_VBang!A14)+SUMIFS(Lichchung!$N$3:$N$70,Lichchung!$H$3:$H$70,BXH_VBang!C14,Lichchung!$E$3:$E$70,BXH_VBang!A14)</f>
        <v>9</v>
      </c>
      <c r="K14" s="4"/>
    </row>
    <row r="15" spans="1:12" x14ac:dyDescent="0.25">
      <c r="A15" s="4" t="s">
        <v>22</v>
      </c>
      <c r="B15" s="5" t="s">
        <v>25</v>
      </c>
      <c r="C15" s="4" t="s">
        <v>17</v>
      </c>
      <c r="D15" s="4">
        <f>COUNTIFS(Lichchung!$G$3:$G$70,BXH_VBang!C15,Lichchung!$E$3:$E$70,BXH_VBang!A15,Lichchung!$I$3:$I$70,BXH_VBang!$L$1)+COUNTIFS(Lichchung!$H$3:$H$70,BXH_VBang!C15,Lichchung!$E$3:$E$70,BXH_VBang!A15,Lichchung!$J$3:$J$70,BXH_VBang!$L$1)</f>
        <v>5</v>
      </c>
      <c r="E15" s="4">
        <f>SUMIFS(Lichchung!$I$3:$I$70,Lichchung!$G$3:$G$70,BXH_VBang!C15,Lichchung!$E$3:$E$70,BXH_VBang!A15)+SUMIFS(Lichchung!$J$3:$J$70,Lichchung!$H$3:$H$70,BXH_VBang!C15,Lichchung!$E$3:$E$70,BXH_VBang!A15)</f>
        <v>11</v>
      </c>
      <c r="F15" s="4">
        <f>SUMIFS(Lichchung!$I$3:$I$70,Lichchung!$H$3:$H$70,BXH_VBang!C15,Lichchung!$E$3:$E$70,BXH_VBang!A15)+SUMIFS(Lichchung!$J$3:$J$70,Lichchung!$G$3:$G$70,BXH_VBang!C15,Lichchung!$E$3:$E$70,BXH_VBang!A15)</f>
        <v>6</v>
      </c>
      <c r="G15" s="4">
        <f t="shared" si="0"/>
        <v>5</v>
      </c>
      <c r="H15" s="4"/>
      <c r="I15" s="4"/>
      <c r="J15" s="20">
        <f>SUMIFS(Lichchung!$M$3:$M$70,Lichchung!$G$3:$G$70,BXH_VBang!C15,Lichchung!$E$3:$E$70,BXH_VBang!A15)+SUMIFS(Lichchung!$N$3:$N$70,Lichchung!$H$3:$H$70,BXH_VBang!C15,Lichchung!$E$3:$E$70,BXH_VBang!A15)</f>
        <v>12</v>
      </c>
      <c r="K15" s="4">
        <v>1</v>
      </c>
    </row>
    <row r="16" spans="1:12" x14ac:dyDescent="0.25">
      <c r="A16" s="4" t="s">
        <v>22</v>
      </c>
      <c r="B16" s="5" t="s">
        <v>25</v>
      </c>
      <c r="C16" s="4" t="s">
        <v>18</v>
      </c>
      <c r="D16" s="4">
        <f>COUNTIFS(Lichchung!$G$3:$G$70,BXH_VBang!C16,Lichchung!$E$3:$E$70,BXH_VBang!A16,Lichchung!$I$3:$I$70,BXH_VBang!$L$1)+COUNTIFS(Lichchung!$H$3:$H$70,BXH_VBang!C16,Lichchung!$E$3:$E$70,BXH_VBang!A16,Lichchung!$J$3:$J$70,BXH_VBang!$L$1)</f>
        <v>5</v>
      </c>
      <c r="E16" s="4">
        <f>SUMIFS(Lichchung!$I$3:$I$70,Lichchung!$G$3:$G$70,BXH_VBang!C16,Lichchung!$E$3:$E$70,BXH_VBang!A16)+SUMIFS(Lichchung!$J$3:$J$70,Lichchung!$H$3:$H$70,BXH_VBang!C16,Lichchung!$E$3:$E$70,BXH_VBang!A16)</f>
        <v>6</v>
      </c>
      <c r="F16" s="4">
        <f>SUMIFS(Lichchung!$I$3:$I$70,Lichchung!$H$3:$H$70,BXH_VBang!C16,Lichchung!$E$3:$E$70,BXH_VBang!A16)+SUMIFS(Lichchung!$J$3:$J$70,Lichchung!$G$3:$G$70,BXH_VBang!C16,Lichchung!$E$3:$E$70,BXH_VBang!A16)</f>
        <v>14</v>
      </c>
      <c r="G16" s="4">
        <f t="shared" si="0"/>
        <v>-8</v>
      </c>
      <c r="H16" s="4"/>
      <c r="I16" s="4"/>
      <c r="J16" s="20">
        <f>SUMIFS(Lichchung!$M$3:$M$70,Lichchung!$G$3:$G$70,BXH_VBang!C16,Lichchung!$E$3:$E$70,BXH_VBang!A16)+SUMIFS(Lichchung!$N$3:$N$70,Lichchung!$H$3:$H$70,BXH_VBang!C16,Lichchung!$E$3:$E$70,BXH_VBang!A16)</f>
        <v>3</v>
      </c>
      <c r="K16" s="4"/>
    </row>
    <row r="17" spans="1:11" x14ac:dyDescent="0.25">
      <c r="A17" s="4" t="s">
        <v>22</v>
      </c>
      <c r="B17" s="5" t="s">
        <v>25</v>
      </c>
      <c r="C17" s="4" t="s">
        <v>19</v>
      </c>
      <c r="D17" s="4">
        <f>COUNTIFS(Lichchung!$G$3:$G$70,BXH_VBang!C17,Lichchung!$E$3:$E$70,BXH_VBang!A17,Lichchung!$I$3:$I$70,BXH_VBang!$L$1)+COUNTIFS(Lichchung!$H$3:$H$70,BXH_VBang!C17,Lichchung!$E$3:$E$70,BXH_VBang!A17,Lichchung!$J$3:$J$70,BXH_VBang!$L$1)</f>
        <v>5</v>
      </c>
      <c r="E17" s="4">
        <f>SUMIFS(Lichchung!$I$3:$I$70,Lichchung!$G$3:$G$70,BXH_VBang!C17,Lichchung!$E$3:$E$70,BXH_VBang!A17)+SUMIFS(Lichchung!$J$3:$J$70,Lichchung!$H$3:$H$70,BXH_VBang!C17,Lichchung!$E$3:$E$70,BXH_VBang!A17)</f>
        <v>8</v>
      </c>
      <c r="F17" s="4">
        <f>SUMIFS(Lichchung!$I$3:$I$70,Lichchung!$H$3:$H$70,BXH_VBang!C17,Lichchung!$E$3:$E$70,BXH_VBang!A17)+SUMIFS(Lichchung!$J$3:$J$70,Lichchung!$G$3:$G$70,BXH_VBang!C17,Lichchung!$E$3:$E$70,BXH_VBang!A17)</f>
        <v>3</v>
      </c>
      <c r="G17" s="4">
        <f t="shared" si="0"/>
        <v>5</v>
      </c>
      <c r="H17" s="4"/>
      <c r="I17" s="4"/>
      <c r="J17" s="20">
        <f>SUMIFS(Lichchung!$M$3:$M$70,Lichchung!$G$3:$G$70,BXH_VBang!C17,Lichchung!$E$3:$E$70,BXH_VBang!A17)+SUMIFS(Lichchung!$N$3:$N$70,Lichchung!$H$3:$H$70,BXH_VBang!C17,Lichchung!$E$3:$E$70,BXH_VBang!A17)</f>
        <v>12</v>
      </c>
      <c r="K17" s="4">
        <v>2</v>
      </c>
    </row>
    <row r="18" spans="1:11" x14ac:dyDescent="0.25">
      <c r="A18" s="4" t="s">
        <v>22</v>
      </c>
      <c r="B18" s="5" t="s">
        <v>25</v>
      </c>
      <c r="C18" s="4" t="s">
        <v>20</v>
      </c>
      <c r="D18" s="4">
        <f>COUNTIFS(Lichchung!$G$3:$G$70,BXH_VBang!C18,Lichchung!$E$3:$E$70,BXH_VBang!A18,Lichchung!$I$3:$I$70,BXH_VBang!$L$1)+COUNTIFS(Lichchung!$H$3:$H$70,BXH_VBang!C18,Lichchung!$E$3:$E$70,BXH_VBang!A18,Lichchung!$J$3:$J$70,BXH_VBang!$L$1)</f>
        <v>5</v>
      </c>
      <c r="E18" s="4">
        <f>SUMIFS(Lichchung!$I$3:$I$70,Lichchung!$G$3:$G$70,BXH_VBang!C18,Lichchung!$E$3:$E$70,BXH_VBang!A18)+SUMIFS(Lichchung!$J$3:$J$70,Lichchung!$H$3:$H$70,BXH_VBang!C18,Lichchung!$E$3:$E$70,BXH_VBang!A18)</f>
        <v>2</v>
      </c>
      <c r="F18" s="4">
        <f>SUMIFS(Lichchung!$I$3:$I$70,Lichchung!$H$3:$H$70,BXH_VBang!C18,Lichchung!$E$3:$E$70,BXH_VBang!A18)+SUMIFS(Lichchung!$J$3:$J$70,Lichchung!$G$3:$G$70,BXH_VBang!C18,Lichchung!$E$3:$E$70,BXH_VBang!A18)</f>
        <v>10</v>
      </c>
      <c r="G18" s="4">
        <f>E18-F18</f>
        <v>-8</v>
      </c>
      <c r="H18" s="4"/>
      <c r="I18" s="4"/>
      <c r="J18" s="20">
        <f>SUMIFS(Lichchung!$M$3:$M$70,Lichchung!$G$3:$G$70,BXH_VBang!C18,Lichchung!$E$3:$E$70,BXH_VBang!A18)+SUMIFS(Lichchung!$N$3:$N$70,Lichchung!$H$3:$H$70,BXH_VBang!C18,Lichchung!$E$3:$E$70,BXH_VBang!A18)</f>
        <v>0</v>
      </c>
      <c r="K18" s="4"/>
    </row>
    <row r="19" spans="1:11" x14ac:dyDescent="0.25">
      <c r="A19" s="4" t="s">
        <v>22</v>
      </c>
      <c r="B19" s="5" t="s">
        <v>25</v>
      </c>
      <c r="C19" s="4" t="s">
        <v>21</v>
      </c>
      <c r="D19" s="4">
        <f>COUNTIFS(Lichchung!$G$3:$G$70,BXH_VBang!C19,Lichchung!$E$3:$E$70,BXH_VBang!A19,Lichchung!$I$3:$I$70,BXH_VBang!$L$1)+COUNTIFS(Lichchung!$H$3:$H$70,BXH_VBang!C19,Lichchung!$E$3:$E$70,BXH_VBang!A19,Lichchung!$J$3:$J$70,BXH_VBang!$L$1)</f>
        <v>5</v>
      </c>
      <c r="E19" s="4">
        <f>SUMIFS(Lichchung!$I$3:$I$70,Lichchung!$G$3:$G$70,BXH_VBang!C19,Lichchung!$E$3:$E$70,BXH_VBang!A19)+SUMIFS(Lichchung!$J$3:$J$70,Lichchung!$H$3:$H$70,BXH_VBang!C19,Lichchung!$E$3:$E$70,BXH_VBang!A19)</f>
        <v>13</v>
      </c>
      <c r="F19" s="4">
        <f>SUMIFS(Lichchung!$I$3:$I$70,Lichchung!$H$3:$H$70,BXH_VBang!C19,Lichchung!$E$3:$E$70,BXH_VBang!A19)+SUMIFS(Lichchung!$J$3:$J$70,Lichchung!$G$3:$G$70,BXH_VBang!C19,Lichchung!$E$3:$E$70,BXH_VBang!A19)</f>
        <v>9</v>
      </c>
      <c r="G19" s="4">
        <f t="shared" ref="G19:G25" si="1">E19-F19</f>
        <v>4</v>
      </c>
      <c r="H19" s="4">
        <v>1</v>
      </c>
      <c r="I19" s="4"/>
      <c r="J19" s="20">
        <f>SUMIFS(Lichchung!$M$3:$M$70,Lichchung!$G$3:$G$70,BXH_VBang!C19,Lichchung!$E$3:$E$70,BXH_VBang!A19)+SUMIFS(Lichchung!$N$3:$N$70,Lichchung!$H$3:$H$70,BXH_VBang!C19,Lichchung!$E$3:$E$70,BXH_VBang!A19)</f>
        <v>9</v>
      </c>
      <c r="K19" s="4"/>
    </row>
    <row r="20" spans="1:11" x14ac:dyDescent="0.25">
      <c r="A20" s="17" t="s">
        <v>22</v>
      </c>
      <c r="B20" s="18" t="s">
        <v>27</v>
      </c>
      <c r="C20" s="17" t="s">
        <v>12</v>
      </c>
      <c r="D20" s="17">
        <f>COUNTIFS(Lichchung!$G$3:$G$70,BXH_VBang!C20,Lichchung!$E$3:$E$70,BXH_VBang!A20,Lichchung!$I$3:$I$70,BXH_VBang!$L$1)+COUNTIFS(Lichchung!$H$3:$H$70,BXH_VBang!C20,Lichchung!$E$3:$E$70,BXH_VBang!A20,Lichchung!$J$3:$J$70,BXH_VBang!$L$1)</f>
        <v>5</v>
      </c>
      <c r="E20" s="17">
        <f>SUMIFS(Lichchung!$I$3:$I$70,Lichchung!$G$3:$G$70,BXH_VBang!C20,Lichchung!$E$3:$E$70,BXH_VBang!A20)+SUMIFS(Lichchung!$J$3:$J$70,Lichchung!$H$3:$H$70,BXH_VBang!C20,Lichchung!$E$3:$E$70,BXH_VBang!A20)</f>
        <v>9</v>
      </c>
      <c r="F20" s="17">
        <f>SUMIFS(Lichchung!$I$3:$I$70,Lichchung!$H$3:$H$70,BXH_VBang!C20,Lichchung!$E$3:$E$70,BXH_VBang!A20)+SUMIFS(Lichchung!$J$3:$J$70,Lichchung!$G$3:$G$70,BXH_VBang!C20,Lichchung!$E$3:$E$70,BXH_VBang!A20)</f>
        <v>3</v>
      </c>
      <c r="G20" s="17">
        <f t="shared" si="1"/>
        <v>6</v>
      </c>
      <c r="H20" s="17"/>
      <c r="I20" s="17"/>
      <c r="J20" s="21">
        <f>SUMIFS(Lichchung!$M$3:$M$70,Lichchung!$G$3:$G$70,BXH_VBang!C20,Lichchung!$E$3:$E$70,BXH_VBang!A20)+SUMIFS(Lichchung!$N$3:$N$70,Lichchung!$H$3:$H$70,BXH_VBang!C20,Lichchung!$E$3:$E$70,BXH_VBang!A20)</f>
        <v>11</v>
      </c>
      <c r="K20" s="17">
        <v>2</v>
      </c>
    </row>
    <row r="21" spans="1:11" x14ac:dyDescent="0.25">
      <c r="A21" s="17" t="s">
        <v>22</v>
      </c>
      <c r="B21" s="18" t="s">
        <v>27</v>
      </c>
      <c r="C21" s="17" t="s">
        <v>13</v>
      </c>
      <c r="D21" s="17">
        <f>COUNTIFS(Lichchung!$G$3:$G$70,BXH_VBang!C21,Lichchung!$E$3:$E$70,BXH_VBang!A21,Lichchung!$I$3:$I$70,BXH_VBang!$L$1)+COUNTIFS(Lichchung!$H$3:$H$70,BXH_VBang!C21,Lichchung!$E$3:$E$70,BXH_VBang!A21,Lichchung!$J$3:$J$70,BXH_VBang!$L$1)</f>
        <v>5</v>
      </c>
      <c r="E21" s="17">
        <f>SUMIFS(Lichchung!$I$3:$I$70,Lichchung!$G$3:$G$70,BXH_VBang!C21,Lichchung!$E$3:$E$70,BXH_VBang!A21)+SUMIFS(Lichchung!$J$3:$J$70,Lichchung!$H$3:$H$70,BXH_VBang!C21,Lichchung!$E$3:$E$70,BXH_VBang!A21)</f>
        <v>1</v>
      </c>
      <c r="F21" s="17">
        <f>SUMIFS(Lichchung!$I$3:$I$70,Lichchung!$H$3:$H$70,BXH_VBang!C21,Lichchung!$E$3:$E$70,BXH_VBang!A21)+SUMIFS(Lichchung!$J$3:$J$70,Lichchung!$G$3:$G$70,BXH_VBang!C21,Lichchung!$E$3:$E$70,BXH_VBang!A21)</f>
        <v>25</v>
      </c>
      <c r="G21" s="17">
        <f t="shared" si="1"/>
        <v>-24</v>
      </c>
      <c r="H21" s="17"/>
      <c r="I21" s="17"/>
      <c r="J21" s="21">
        <f>SUMIFS(Lichchung!$M$3:$M$70,Lichchung!$G$3:$G$70,BXH_VBang!C21,Lichchung!$E$3:$E$70,BXH_VBang!A21)+SUMIFS(Lichchung!$N$3:$N$70,Lichchung!$H$3:$H$70,BXH_VBang!C21,Lichchung!$E$3:$E$70,BXH_VBang!A21)</f>
        <v>0</v>
      </c>
      <c r="K21" s="17"/>
    </row>
    <row r="22" spans="1:11" x14ac:dyDescent="0.25">
      <c r="A22" s="17" t="s">
        <v>22</v>
      </c>
      <c r="B22" s="18" t="s">
        <v>27</v>
      </c>
      <c r="C22" s="17" t="s">
        <v>14</v>
      </c>
      <c r="D22" s="17">
        <f>COUNTIFS(Lichchung!$G$3:$G$70,BXH_VBang!C22,Lichchung!$E$3:$E$70,BXH_VBang!A22,Lichchung!$I$3:$I$70,BXH_VBang!$L$1)+COUNTIFS(Lichchung!$H$3:$H$70,BXH_VBang!C22,Lichchung!$E$3:$E$70,BXH_VBang!A22,Lichchung!$J$3:$J$70,BXH_VBang!$L$1)</f>
        <v>5</v>
      </c>
      <c r="E22" s="17">
        <f>SUMIFS(Lichchung!$I$3:$I$70,Lichchung!$G$3:$G$70,BXH_VBang!C22,Lichchung!$E$3:$E$70,BXH_VBang!A22)+SUMIFS(Lichchung!$J$3:$J$70,Lichchung!$H$3:$H$70,BXH_VBang!C22,Lichchung!$E$3:$E$70,BXH_VBang!A22)</f>
        <v>12</v>
      </c>
      <c r="F22" s="17">
        <f>SUMIFS(Lichchung!$I$3:$I$70,Lichchung!$H$3:$H$70,BXH_VBang!C22,Lichchung!$E$3:$E$70,BXH_VBang!A22)+SUMIFS(Lichchung!$J$3:$J$70,Lichchung!$G$3:$G$70,BXH_VBang!C22,Lichchung!$E$3:$E$70,BXH_VBang!A22)</f>
        <v>3</v>
      </c>
      <c r="G22" s="17">
        <f t="shared" si="1"/>
        <v>9</v>
      </c>
      <c r="H22" s="17"/>
      <c r="I22" s="17"/>
      <c r="J22" s="21">
        <f>SUMIFS(Lichchung!$M$3:$M$70,Lichchung!$G$3:$G$70,BXH_VBang!C22,Lichchung!$E$3:$E$70,BXH_VBang!A22)+SUMIFS(Lichchung!$N$3:$N$70,Lichchung!$H$3:$H$70,BXH_VBang!C22,Lichchung!$E$3:$E$70,BXH_VBang!A22)</f>
        <v>13</v>
      </c>
      <c r="K22" s="17">
        <v>1</v>
      </c>
    </row>
    <row r="23" spans="1:11" x14ac:dyDescent="0.25">
      <c r="A23" s="17" t="s">
        <v>22</v>
      </c>
      <c r="B23" s="18" t="s">
        <v>27</v>
      </c>
      <c r="C23" s="17" t="s">
        <v>15</v>
      </c>
      <c r="D23" s="17">
        <f>COUNTIFS(Lichchung!$G$3:$G$70,BXH_VBang!C23,Lichchung!$E$3:$E$70,BXH_VBang!A23,Lichchung!$I$3:$I$70,BXH_VBang!$L$1)+COUNTIFS(Lichchung!$H$3:$H$70,BXH_VBang!C23,Lichchung!$E$3:$E$70,BXH_VBang!A23,Lichchung!$J$3:$J$70,BXH_VBang!$L$1)</f>
        <v>5</v>
      </c>
      <c r="E23" s="17">
        <f>SUMIFS(Lichchung!$I$3:$I$70,Lichchung!$G$3:$G$70,BXH_VBang!C23,Lichchung!$E$3:$E$70,BXH_VBang!A23)+SUMIFS(Lichchung!$J$3:$J$70,Lichchung!$H$3:$H$70,BXH_VBang!C23,Lichchung!$E$3:$E$70,BXH_VBang!A23)</f>
        <v>5</v>
      </c>
      <c r="F23" s="17">
        <f>SUMIFS(Lichchung!$I$3:$I$70,Lichchung!$H$3:$H$70,BXH_VBang!C23,Lichchung!$E$3:$E$70,BXH_VBang!A23)+SUMIFS(Lichchung!$J$3:$J$70,Lichchung!$G$3:$G$70,BXH_VBang!C23,Lichchung!$E$3:$E$70,BXH_VBang!A23)</f>
        <v>11</v>
      </c>
      <c r="G23" s="17">
        <f t="shared" si="1"/>
        <v>-6</v>
      </c>
      <c r="H23" s="17"/>
      <c r="I23" s="17"/>
      <c r="J23" s="21">
        <f>SUMIFS(Lichchung!$M$3:$M$70,Lichchung!$G$3:$G$70,BXH_VBang!C23,Lichchung!$E$3:$E$70,BXH_VBang!A23)+SUMIFS(Lichchung!$N$3:$N$70,Lichchung!$H$3:$H$70,BXH_VBang!C23,Lichchung!$E$3:$E$70,BXH_VBang!A23)</f>
        <v>3</v>
      </c>
      <c r="K23" s="17"/>
    </row>
    <row r="24" spans="1:11" x14ac:dyDescent="0.25">
      <c r="A24" s="17" t="s">
        <v>22</v>
      </c>
      <c r="B24" s="18" t="s">
        <v>27</v>
      </c>
      <c r="C24" s="17" t="s">
        <v>34</v>
      </c>
      <c r="D24" s="17">
        <f>COUNTIFS(Lichchung!$G$3:$G$70,BXH_VBang!C24,Lichchung!$E$3:$E$70,BXH_VBang!A24,Lichchung!$I$3:$I$70,BXH_VBang!$L$1)+COUNTIFS(Lichchung!$H$3:$H$70,BXH_VBang!C24,Lichchung!$E$3:$E$70,BXH_VBang!A24,Lichchung!$J$3:$J$70,BXH_VBang!$L$1)</f>
        <v>5</v>
      </c>
      <c r="E24" s="17">
        <f>SUMIFS(Lichchung!$I$3:$I$70,Lichchung!$G$3:$G$70,BXH_VBang!C24,Lichchung!$E$3:$E$70,BXH_VBang!A24)+SUMIFS(Lichchung!$J$3:$J$70,Lichchung!$H$3:$H$70,BXH_VBang!C24,Lichchung!$E$3:$E$70,BXH_VBang!A24)</f>
        <v>13</v>
      </c>
      <c r="F24" s="17">
        <f>SUMIFS(Lichchung!$I$3:$I$70,Lichchung!$H$3:$H$70,BXH_VBang!C24,Lichchung!$E$3:$E$70,BXH_VBang!A24)+SUMIFS(Lichchung!$J$3:$J$70,Lichchung!$G$3:$G$70,BXH_VBang!C24,Lichchung!$E$3:$E$70,BXH_VBang!A24)</f>
        <v>7</v>
      </c>
      <c r="G24" s="17">
        <f t="shared" si="1"/>
        <v>6</v>
      </c>
      <c r="H24" s="17"/>
      <c r="I24" s="17"/>
      <c r="J24" s="21">
        <f>SUMIFS(Lichchung!$M$3:$M$70,Lichchung!$G$3:$G$70,BXH_VBang!C24,Lichchung!$E$3:$E$70,BXH_VBang!A24)+SUMIFS(Lichchung!$N$3:$N$70,Lichchung!$H$3:$H$70,BXH_VBang!C24,Lichchung!$E$3:$E$70,BXH_VBang!A24)</f>
        <v>8</v>
      </c>
      <c r="K24" s="17"/>
    </row>
    <row r="25" spans="1:11" x14ac:dyDescent="0.25">
      <c r="A25" s="17" t="s">
        <v>22</v>
      </c>
      <c r="B25" s="18" t="s">
        <v>27</v>
      </c>
      <c r="C25" s="17" t="s">
        <v>35</v>
      </c>
      <c r="D25" s="17">
        <f>COUNTIFS(Lichchung!$G$3:$G$70,BXH_VBang!C25,Lichchung!$E$3:$E$70,BXH_VBang!A25,Lichchung!$I$3:$I$70,BXH_VBang!$L$1)+COUNTIFS(Lichchung!$H$3:$H$70,BXH_VBang!C25,Lichchung!$E$3:$E$70,BXH_VBang!A25,Lichchung!$J$3:$J$70,BXH_VBang!$L$1)</f>
        <v>5</v>
      </c>
      <c r="E25" s="17">
        <f>SUMIFS(Lichchung!$I$3:$I$70,Lichchung!$G$3:$G$70,BXH_VBang!C25,Lichchung!$E$3:$E$70,BXH_VBang!A25)+SUMIFS(Lichchung!$J$3:$J$70,Lichchung!$H$3:$H$70,BXH_VBang!C25,Lichchung!$E$3:$E$70,BXH_VBang!A25)</f>
        <v>13</v>
      </c>
      <c r="F25" s="17">
        <f>SUMIFS(Lichchung!$I$3:$I$70,Lichchung!$H$3:$H$70,BXH_VBang!C25,Lichchung!$E$3:$E$70,BXH_VBang!A25)+SUMIFS(Lichchung!$J$3:$J$70,Lichchung!$G$3:$G$70,BXH_VBang!C25,Lichchung!$E$3:$E$70,BXH_VBang!A25)</f>
        <v>4</v>
      </c>
      <c r="G25" s="17">
        <f t="shared" si="1"/>
        <v>9</v>
      </c>
      <c r="H25" s="17"/>
      <c r="I25" s="17"/>
      <c r="J25" s="21">
        <f>SUMIFS(Lichchung!$M$3:$M$70,Lichchung!$G$3:$G$70,BXH_VBang!C25,Lichchung!$E$3:$E$70,BXH_VBang!A25)+SUMIFS(Lichchung!$N$3:$N$70,Lichchung!$H$3:$H$70,BXH_VBang!C25,Lichchung!$E$3:$E$70,BXH_VBang!A25)</f>
        <v>7</v>
      </c>
      <c r="K25" s="17"/>
    </row>
  </sheetData>
  <sortState ref="A2:L45">
    <sortCondition ref="A2:A45"/>
    <sortCondition ref="B2:B45"/>
    <sortCondition descending="1" ref="J2:J45"/>
    <sortCondition descending="1" ref="G2:G4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sqref="A1:J1"/>
    </sheetView>
  </sheetViews>
  <sheetFormatPr defaultRowHeight="21" customHeight="1" x14ac:dyDescent="0.25"/>
  <cols>
    <col min="1" max="3" width="9.140625" style="1"/>
    <col min="4" max="4" width="11.7109375" style="1" bestFit="1" customWidth="1"/>
    <col min="5" max="16384" width="9.140625" style="1"/>
  </cols>
  <sheetData>
    <row r="1" spans="1:11" ht="21" customHeight="1" x14ac:dyDescent="0.25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1" customHeight="1" x14ac:dyDescent="0.25">
      <c r="A2" s="25" t="s">
        <v>45</v>
      </c>
      <c r="B2" s="25" t="s">
        <v>23</v>
      </c>
      <c r="C2" s="25" t="s">
        <v>24</v>
      </c>
      <c r="D2" s="25" t="s">
        <v>3</v>
      </c>
      <c r="E2" s="25" t="s">
        <v>2</v>
      </c>
      <c r="F2" s="25" t="s">
        <v>4</v>
      </c>
      <c r="G2" s="25" t="s">
        <v>1</v>
      </c>
      <c r="H2" s="25" t="s">
        <v>38</v>
      </c>
      <c r="I2" s="30" t="s">
        <v>46</v>
      </c>
      <c r="J2" s="30"/>
    </row>
    <row r="3" spans="1:11" ht="21" customHeight="1" x14ac:dyDescent="0.25">
      <c r="A3" s="26">
        <v>61</v>
      </c>
      <c r="B3" s="26">
        <v>28</v>
      </c>
      <c r="C3" s="26">
        <v>8</v>
      </c>
      <c r="D3" s="26" t="s">
        <v>32</v>
      </c>
      <c r="E3" s="26" t="s">
        <v>22</v>
      </c>
      <c r="F3" s="26" t="s">
        <v>50</v>
      </c>
      <c r="G3" s="26" t="s">
        <v>17</v>
      </c>
      <c r="H3" s="26" t="s">
        <v>12</v>
      </c>
      <c r="I3" s="26">
        <v>2</v>
      </c>
      <c r="J3" s="26">
        <v>0</v>
      </c>
    </row>
    <row r="4" spans="1:11" ht="21" customHeight="1" x14ac:dyDescent="0.25">
      <c r="A4" s="26">
        <v>62</v>
      </c>
      <c r="B4" s="26">
        <v>28</v>
      </c>
      <c r="C4" s="26">
        <v>8</v>
      </c>
      <c r="D4" s="26" t="s">
        <v>33</v>
      </c>
      <c r="E4" s="26" t="s">
        <v>11</v>
      </c>
      <c r="F4" s="26" t="s">
        <v>51</v>
      </c>
      <c r="G4" s="26" t="s">
        <v>19</v>
      </c>
      <c r="H4" s="26" t="s">
        <v>14</v>
      </c>
      <c r="I4" s="26">
        <v>2</v>
      </c>
      <c r="J4" s="26">
        <v>0</v>
      </c>
    </row>
    <row r="5" spans="1:11" ht="21" customHeight="1" x14ac:dyDescent="0.25">
      <c r="A5" s="26">
        <v>63</v>
      </c>
      <c r="B5" s="26">
        <v>28</v>
      </c>
      <c r="C5" s="26">
        <v>8</v>
      </c>
      <c r="D5" s="26" t="s">
        <v>28</v>
      </c>
      <c r="E5" s="26" t="s">
        <v>11</v>
      </c>
      <c r="F5" s="26" t="s">
        <v>51</v>
      </c>
      <c r="G5" s="26" t="s">
        <v>21</v>
      </c>
      <c r="H5" s="26" t="s">
        <v>35</v>
      </c>
      <c r="I5" s="26">
        <v>1</v>
      </c>
      <c r="J5" s="26">
        <v>0</v>
      </c>
    </row>
    <row r="6" spans="1:11" ht="21" customHeight="1" x14ac:dyDescent="0.25">
      <c r="A6" s="26">
        <v>64</v>
      </c>
      <c r="B6" s="26">
        <v>28</v>
      </c>
      <c r="C6" s="26">
        <v>8</v>
      </c>
      <c r="D6" s="26" t="s">
        <v>49</v>
      </c>
      <c r="E6" s="26" t="s">
        <v>22</v>
      </c>
      <c r="F6" s="26" t="s">
        <v>50</v>
      </c>
      <c r="G6" s="26" t="s">
        <v>19</v>
      </c>
      <c r="H6" s="26" t="s">
        <v>14</v>
      </c>
      <c r="I6" s="26">
        <v>4</v>
      </c>
      <c r="J6" s="26">
        <v>2</v>
      </c>
    </row>
    <row r="8" spans="1:11" ht="21" customHeight="1" x14ac:dyDescent="0.25">
      <c r="A8" s="29" t="s">
        <v>54</v>
      </c>
      <c r="B8" s="29"/>
      <c r="C8" s="29"/>
      <c r="D8" s="29"/>
      <c r="E8" s="29"/>
      <c r="F8" s="29"/>
      <c r="G8" s="29"/>
      <c r="H8" s="29"/>
      <c r="I8" s="29"/>
      <c r="J8" s="29"/>
    </row>
    <row r="9" spans="1:11" ht="21" customHeight="1" x14ac:dyDescent="0.25">
      <c r="A9" s="25" t="s">
        <v>0</v>
      </c>
      <c r="B9" s="25" t="s">
        <v>23</v>
      </c>
      <c r="C9" s="25" t="s">
        <v>24</v>
      </c>
      <c r="D9" s="25" t="s">
        <v>3</v>
      </c>
      <c r="E9" s="25" t="s">
        <v>2</v>
      </c>
      <c r="F9" s="25" t="s">
        <v>57</v>
      </c>
      <c r="G9" s="25" t="s">
        <v>1</v>
      </c>
      <c r="H9" s="25" t="s">
        <v>38</v>
      </c>
      <c r="I9" s="31" t="s">
        <v>36</v>
      </c>
      <c r="J9" s="32"/>
    </row>
    <row r="10" spans="1:11" ht="21" customHeight="1" x14ac:dyDescent="0.25">
      <c r="A10" s="26">
        <v>65</v>
      </c>
      <c r="B10" s="26">
        <v>1</v>
      </c>
      <c r="C10" s="26">
        <v>9</v>
      </c>
      <c r="D10" s="26" t="s">
        <v>47</v>
      </c>
      <c r="E10" s="26" t="s">
        <v>22</v>
      </c>
      <c r="F10" s="26" t="s">
        <v>55</v>
      </c>
      <c r="G10" s="26" t="s">
        <v>17</v>
      </c>
      <c r="H10" s="26" t="s">
        <v>19</v>
      </c>
      <c r="I10" s="26">
        <v>0</v>
      </c>
      <c r="J10" s="26">
        <v>3</v>
      </c>
    </row>
    <row r="11" spans="1:11" ht="21" customHeight="1" x14ac:dyDescent="0.25">
      <c r="A11" s="26">
        <v>66</v>
      </c>
      <c r="B11" s="26">
        <v>1</v>
      </c>
      <c r="C11" s="26">
        <v>9</v>
      </c>
      <c r="D11" s="26" t="s">
        <v>48</v>
      </c>
      <c r="E11" s="26" t="s">
        <v>11</v>
      </c>
      <c r="F11" s="26" t="s">
        <v>56</v>
      </c>
      <c r="G11" s="26" t="s">
        <v>21</v>
      </c>
      <c r="H11" s="26" t="s">
        <v>19</v>
      </c>
      <c r="I11" s="26">
        <v>2</v>
      </c>
      <c r="J11" s="26">
        <v>3</v>
      </c>
      <c r="K11" s="1" t="s">
        <v>58</v>
      </c>
    </row>
  </sheetData>
  <mergeCells count="4">
    <mergeCell ref="A1:J1"/>
    <mergeCell ref="I2:J2"/>
    <mergeCell ref="A8:J8"/>
    <mergeCell ref="I9:J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Lichchung</vt:lpstr>
      <vt:lpstr>BXH_VBang</vt:lpstr>
      <vt:lpstr>LoaiTT_CK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 Nguyễn</dc:creator>
  <cp:lastModifiedBy>Toan Nguyễn</cp:lastModifiedBy>
  <cp:lastPrinted>2019-08-12T07:32:12Z</cp:lastPrinted>
  <dcterms:created xsi:type="dcterms:W3CDTF">2019-05-26T03:21:05Z</dcterms:created>
  <dcterms:modified xsi:type="dcterms:W3CDTF">2019-09-03T13:44:58Z</dcterms:modified>
</cp:coreProperties>
</file>